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<sst xmlns="http://schemas.openxmlformats.org/spreadsheetml/2006/main" count="592" uniqueCount="216">
  <si>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</si>
  <si>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</si>
  <si>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</si>
  <si>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</si>
  <si>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</si>
  <si>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</si>
  <si>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</si>
  <si>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</si>
  <si>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</si>
  <si>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</si>
  <si>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</si>
  <si>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</si>
  <si>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</si>
  <si>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</si>
  <si>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</si>
  <si>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</si>
  <si>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</si>
  <si>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</si>
  <si>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</si>
  <si>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</si>
  <si>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</si>
  <si>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</si>
  <si>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</si>
  <si>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</si>
  <si>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</si>
  <si>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</si>
  <si>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</si>
  <si>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</si>
  <si>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</si>
  <si>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</si>
  <si>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</si>
  <si>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</si>
  <si>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</si>
  <si>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</si>
  <si>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</si>
  <si>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</si>
  <si>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</si>
  <si>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</si>
  <si>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</si>
  <si>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</si>
  <si>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</si>
  <si>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</si>
  <si>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</si>
  <si>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</si>
  <si>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</si>
  <si>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</si>
  <si>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</si>
  <si>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</si>
  <si>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</si>
  <si>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</si>
  <si>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</si>
  <si>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</si>
  <si>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</si>
  <si>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</si>
  <si>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</si>
  <si>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</si>
  <si>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</si>
  <si>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</si>
  <si>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</si>
  <si>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</si>
  <si>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</si>
  <si>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</si>
  <si>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</si>
  <si>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</si>
  <si>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</si>
  <si>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</si>
  <si>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</si>
  <si>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</si>
  <si>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</si>
  <si>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</si>
  <si>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</si>
  <si>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</si>
  <si>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</si>
  <si>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</si>
  <si>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</si>
  <si>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</si>
  <si>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</si>
  <si>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</si>
  <si>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</si>
  <si>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</si>
  <si>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</si>
  <si>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</si>
  <si>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</si>
  <si>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</si>
  <si>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</si>
  <si>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</si>
  <si>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</si>
  <si>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</si>
  <si>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</si>
  <si>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</si>
  <si>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</si>
  <si>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</si>
  <si>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</si>
  <si>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</si>
  <si>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</si>
  <si>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</si>
  <si>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</si>
  <si>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</si>
  <si>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</si>
  <si>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</si>
  <si>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</si>
  <si>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</si>
  <si>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</si>
  <si>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</si>
  <si>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</si>
  <si>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</si>
  <si>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</si>
  <si>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</si>
  <si>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</si>
  <si>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</si>
  <si>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</si>
  <si>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</si>
  <si>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</si>
  <si>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</si>
  <si>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</si>
  <si>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</si>
  <si>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</si>
  <si>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</si>
  <si>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</si>
  <si>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</si>
  <si>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</si>
  <si>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</si>
  <si>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</si>
  <si>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</si>
  <si>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</si>
  <si>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</si>
  <si>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</si>
  <si>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</si>
  <si>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</si>
  <si>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</si>
  <si>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</si>
  <si>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</si>
  <si>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</si>
  <si>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</si>
  <si>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</si>
  <si>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</si>
  <si>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</si>
  <si>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</si>
  <si>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</si>
  <si>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</si>
  <si>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</si>
  <si>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</si>
  <si>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</si>
  <si>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</si>
  <si>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</si>
  <si>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</si>
  <si>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</si>
  <si>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</si>
  <si>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</si>
  <si>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</si>
  <si>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</si>
  <si>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</si>
  <si>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</si>
  <si>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</si>
  <si>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</si>
  <si>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</si>
  <si>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</si>
  <si>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</si>
  <si>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</si>
  <si>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</si>
  <si>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</si>
  <si>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</si>
  <si>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</si>
  <si>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</si>
  <si>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</si>
  <si>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</si>
  <si>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</si>
  <si>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</si>
  <si>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</si>
  <si>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</si>
  <si>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</si>
  <si>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</si>
  <si>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</si>
  <si>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</si>
  <si>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</si>
  <si>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</si>
  <si>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</si>
  <si>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</si>
  <si>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</si>
  <si>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</si>
  <si>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</si>
  <si>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</si>
  <si>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</si>
  <si>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</si>
  <si>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</si>
  <si>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</si>
  <si>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</si>
  <si>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</si>
  <si>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</si>
  <si>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</si>
  <si>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</si>
  <si>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</si>
  <si>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</si>
  <si>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</si>
  <si>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</si>
  <si>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</si>
  <si>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</si>
  <si>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</si>
  <si>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</si>
  <si>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</si>
  <si>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>Drogi publiczne wojewódzkie</t>
  </si>
  <si>
    <t>2008 roku</t>
  </si>
  <si>
    <t xml:space="preserve">Przewidywane wykonaie </t>
  </si>
  <si>
    <t>Plan na 2009 r.</t>
  </si>
  <si>
    <t>%</t>
  </si>
  <si>
    <t>(5:4)</t>
  </si>
  <si>
    <t>udział % w wydatkach ogółem</t>
  </si>
  <si>
    <t xml:space="preserve">                  WYDATKI    POWIATU    PLANOWANE  W  2009  ROKU     WEDŁUG      DZIAŁÓW </t>
  </si>
  <si>
    <t xml:space="preserve">               - dotacja dla  niepublicznej jednostki oświaty</t>
  </si>
  <si>
    <t>- rezerwa na wydatki bieżące</t>
  </si>
  <si>
    <t>- rezerwa na realizację zadań własnych z zakresu           zarzadzania kryzysowego</t>
  </si>
  <si>
    <t>-rezerwa na realizację zadań własnych z zakresu zarzadzania kryzysowego</t>
  </si>
  <si>
    <t>w tym:dotacja dla miasta Jelenia Góra na działalność                         instruktażowo-szkoleniową  biblioteki powiatowej</t>
  </si>
  <si>
    <t xml:space="preserve"> rezerwa celowa na wyd. szkół i plac. oświatowych</t>
  </si>
  <si>
    <t xml:space="preserve">              - rezerwa na wydatki inwestycyjne</t>
  </si>
  <si>
    <t>- rezerwa na wydatki inwestycyjne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</si>
</sst>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15" applyAlignment="1">
      <alignment/>
    </xf>
    <xf numFmtId="43" fontId="3" fillId="0" borderId="0" xfId="15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9" fontId="2" fillId="0" borderId="4" xfId="15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169" fontId="2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0" fontId="3" fillId="0" borderId="4" xfId="0" applyFont="1" applyBorder="1" applyAlignment="1" quotePrefix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9" fontId="3" fillId="0" borderId="7" xfId="15" applyNumberFormat="1" applyFont="1" applyBorder="1" applyAlignment="1">
      <alignment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9" fontId="2" fillId="0" borderId="9" xfId="15" applyNumberFormat="1" applyFont="1" applyBorder="1" applyAlignment="1">
      <alignment wrapText="1"/>
    </xf>
    <xf numFmtId="169" fontId="2" fillId="0" borderId="9" xfId="15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 readingOrder="1"/>
    </xf>
    <xf numFmtId="0" fontId="1" fillId="0" borderId="3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43" fontId="0" fillId="0" borderId="0" xfId="15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69" fontId="0" fillId="0" borderId="0" xfId="15" applyNumberFormat="1" applyAlignment="1">
      <alignment/>
    </xf>
    <xf numFmtId="169" fontId="0" fillId="0" borderId="0" xfId="0" applyNumberFormat="1" applyFill="1" applyBorder="1" applyAlignment="1">
      <alignment/>
    </xf>
    <xf numFmtId="0" fontId="3" fillId="0" borderId="4" xfId="0" applyFont="1" applyBorder="1" applyAlignment="1" quotePrefix="1">
      <alignment horizontal="left" vertical="top" wrapText="1" indent="8"/>
    </xf>
    <xf numFmtId="0" fontId="3" fillId="0" borderId="4" xfId="0" applyFont="1" applyBorder="1" applyAlignment="1" quotePrefix="1">
      <alignment horizontal="left" vertical="top" wrapText="1" indent="5"/>
    </xf>
    <xf numFmtId="0" fontId="3" fillId="0" borderId="4" xfId="0" applyFont="1" applyBorder="1" applyAlignment="1">
      <alignment horizontal="left" vertical="top" wrapText="1" indent="5" readingOrder="1"/>
    </xf>
    <xf numFmtId="0" fontId="3" fillId="0" borderId="7" xfId="0" applyFont="1" applyBorder="1" applyAlignment="1">
      <alignment horizontal="left" vertical="top" wrapText="1" indent="4"/>
    </xf>
    <xf numFmtId="43" fontId="3" fillId="0" borderId="4" xfId="15" applyFont="1" applyBorder="1" applyAlignment="1">
      <alignment horizontal="center" wrapText="1"/>
    </xf>
    <xf numFmtId="43" fontId="3" fillId="0" borderId="14" xfId="15" applyFont="1" applyBorder="1" applyAlignment="1">
      <alignment horizontal="center" wrapText="1"/>
    </xf>
    <xf numFmtId="43" fontId="2" fillId="0" borderId="9" xfId="15" applyFont="1" applyBorder="1" applyAlignment="1">
      <alignment horizontal="center" wrapText="1"/>
    </xf>
    <xf numFmtId="43" fontId="2" fillId="0" borderId="4" xfId="15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4" xfId="0" applyFont="1" applyBorder="1" applyAlignment="1" quotePrefix="1">
      <alignment horizontal="left" vertical="top" wrapText="1" indent="4"/>
    </xf>
    <xf numFmtId="0" fontId="0" fillId="0" borderId="17" xfId="0" applyBorder="1" applyAlignment="1">
      <alignment/>
    </xf>
    <xf numFmtId="43" fontId="3" fillId="0" borderId="7" xfId="15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workbookViewId="0" topLeftCell="A210">
      <selection activeCell="E232" sqref="E23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57421875" style="0" customWidth="1"/>
    <col min="5" max="5" width="14.140625" style="0" customWidth="1"/>
    <col min="6" max="6" width="11.8515625" style="0" customWidth="1"/>
    <col min="7" max="7" width="9.8515625" style="0" customWidth="1"/>
    <col min="9" max="10" width="16.00390625" style="0" bestFit="1" customWidth="1"/>
  </cols>
  <sheetData>
    <row r="1" spans="4:7" ht="12.75">
      <c r="D1" s="66"/>
      <c r="E1" s="66"/>
      <c r="F1" s="66"/>
      <c r="G1" s="66"/>
    </row>
    <row r="2" ht="12.75">
      <c r="D2" s="5"/>
    </row>
    <row r="3" ht="12.75">
      <c r="D3" s="5"/>
    </row>
    <row r="4" spans="4:6" ht="12.75">
      <c r="D4" s="67"/>
      <c r="E4" s="67"/>
      <c r="F4" s="48"/>
    </row>
    <row r="5" spans="3:6" ht="14.25">
      <c r="C5" s="49" t="s">
        <v>207</v>
      </c>
      <c r="D5" s="49"/>
      <c r="E5" s="6"/>
      <c r="F5" s="6"/>
    </row>
    <row r="6" spans="3:6" ht="14.25">
      <c r="C6" s="71" t="s">
        <v>177</v>
      </c>
      <c r="D6" s="71"/>
      <c r="E6" s="71"/>
      <c r="F6" s="71"/>
    </row>
    <row r="7" ht="14.25">
      <c r="C7" s="7"/>
    </row>
    <row r="9" ht="13.5" thickBot="1">
      <c r="F9" t="s">
        <v>173</v>
      </c>
    </row>
    <row r="10" spans="1:7" ht="25.5">
      <c r="A10" s="1"/>
      <c r="B10" s="1"/>
      <c r="C10" s="1"/>
      <c r="D10" s="22" t="s">
        <v>202</v>
      </c>
      <c r="E10" s="1"/>
      <c r="F10" s="22" t="s">
        <v>204</v>
      </c>
      <c r="G10" s="68" t="s">
        <v>206</v>
      </c>
    </row>
    <row r="11" spans="1:7" ht="12.75">
      <c r="A11" s="2" t="s">
        <v>0</v>
      </c>
      <c r="B11" s="2" t="s">
        <v>1</v>
      </c>
      <c r="C11" s="2" t="s">
        <v>2</v>
      </c>
      <c r="D11" s="2" t="s">
        <v>201</v>
      </c>
      <c r="E11" s="2" t="s">
        <v>203</v>
      </c>
      <c r="F11" s="2" t="s">
        <v>205</v>
      </c>
      <c r="G11" s="69"/>
    </row>
    <row r="12" spans="1:7" ht="13.5" thickBot="1">
      <c r="A12" s="3"/>
      <c r="B12" s="3"/>
      <c r="C12" s="3"/>
      <c r="D12" s="43"/>
      <c r="E12" s="4"/>
      <c r="F12" s="4"/>
      <c r="G12" s="70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>D15</f>
        <v>10000</v>
      </c>
      <c r="E14" s="37">
        <f>E15</f>
        <v>10000</v>
      </c>
      <c r="F14" s="58">
        <f>(E14/D14)*100</f>
        <v>100</v>
      </c>
      <c r="G14" s="41">
        <f>SUM((E14/50859775)*100)</f>
        <v>0.01966190373433622</v>
      </c>
    </row>
    <row r="15" spans="1:7" ht="15" customHeight="1">
      <c r="A15" s="24"/>
      <c r="B15" s="15" t="s">
        <v>8</v>
      </c>
      <c r="C15" s="16" t="s">
        <v>9</v>
      </c>
      <c r="D15" s="17">
        <f>D16</f>
        <v>10000</v>
      </c>
      <c r="E15" s="19">
        <f>E16</f>
        <v>10000</v>
      </c>
      <c r="F15" s="56">
        <f aca="true" t="shared" si="0" ref="F15:F79">(E15/D15)*100</f>
        <v>100</v>
      </c>
      <c r="G15" s="46">
        <f aca="true" t="shared" si="1" ref="G15:G79">SUM((E15/50859775)*100)</f>
        <v>0.01966190373433622</v>
      </c>
    </row>
    <row r="16" spans="1:7" ht="15" customHeight="1">
      <c r="A16" s="24"/>
      <c r="B16" s="15"/>
      <c r="C16" s="16" t="s">
        <v>10</v>
      </c>
      <c r="D16" s="17">
        <v>10000</v>
      </c>
      <c r="E16" s="19">
        <v>10000</v>
      </c>
      <c r="F16" s="56">
        <f t="shared" si="0"/>
        <v>100</v>
      </c>
      <c r="G16" s="46">
        <f t="shared" si="1"/>
        <v>0.01966190373433622</v>
      </c>
    </row>
    <row r="17" spans="1:7" ht="15" customHeight="1">
      <c r="A17" s="23" t="s">
        <v>12</v>
      </c>
      <c r="B17" s="12"/>
      <c r="C17" s="13" t="s">
        <v>13</v>
      </c>
      <c r="D17" s="14">
        <f>D18+D21</f>
        <v>149664</v>
      </c>
      <c r="E17" s="18">
        <f>E18+E21</f>
        <v>146852</v>
      </c>
      <c r="F17" s="59">
        <f t="shared" si="0"/>
        <v>98.12112465255505</v>
      </c>
      <c r="G17" s="44">
        <f t="shared" si="1"/>
        <v>0.2887389887194743</v>
      </c>
    </row>
    <row r="18" spans="1:7" ht="15" customHeight="1">
      <c r="A18" s="24"/>
      <c r="B18" s="15" t="s">
        <v>14</v>
      </c>
      <c r="C18" s="16" t="s">
        <v>15</v>
      </c>
      <c r="D18" s="17">
        <f>D19</f>
        <v>116920</v>
      </c>
      <c r="E18" s="19">
        <f>E19</f>
        <v>110920</v>
      </c>
      <c r="F18" s="56">
        <f t="shared" si="0"/>
        <v>94.86828600752652</v>
      </c>
      <c r="G18" s="46">
        <f t="shared" si="1"/>
        <v>0.21808983622125738</v>
      </c>
    </row>
    <row r="19" spans="1:7" ht="15" customHeight="1">
      <c r="A19" s="24"/>
      <c r="B19" s="15"/>
      <c r="C19" s="16" t="s">
        <v>16</v>
      </c>
      <c r="D19" s="17">
        <v>116920</v>
      </c>
      <c r="E19" s="19">
        <v>110920</v>
      </c>
      <c r="F19" s="56">
        <f t="shared" si="0"/>
        <v>94.86828600752652</v>
      </c>
      <c r="G19" s="46">
        <f t="shared" si="1"/>
        <v>0.21808983622125738</v>
      </c>
    </row>
    <row r="20" spans="1:7" ht="15" customHeight="1">
      <c r="A20" s="24"/>
      <c r="B20" s="15"/>
      <c r="C20" s="16" t="s">
        <v>26</v>
      </c>
      <c r="D20" s="17">
        <v>4745</v>
      </c>
      <c r="E20" s="19">
        <v>0</v>
      </c>
      <c r="F20" s="56">
        <f t="shared" si="0"/>
        <v>0</v>
      </c>
      <c r="G20" s="46">
        <f t="shared" si="1"/>
        <v>0</v>
      </c>
    </row>
    <row r="21" spans="1:7" ht="15" customHeight="1">
      <c r="A21" s="24"/>
      <c r="B21" s="15" t="s">
        <v>17</v>
      </c>
      <c r="C21" s="16" t="s">
        <v>18</v>
      </c>
      <c r="D21" s="17">
        <f>D22</f>
        <v>32744</v>
      </c>
      <c r="E21" s="19">
        <f>E22</f>
        <v>35932</v>
      </c>
      <c r="F21" s="56">
        <f t="shared" si="0"/>
        <v>109.73613486440263</v>
      </c>
      <c r="G21" s="46">
        <f t="shared" si="1"/>
        <v>0.07064915249821692</v>
      </c>
    </row>
    <row r="22" spans="1:7" ht="15" customHeight="1">
      <c r="A22" s="24"/>
      <c r="B22" s="15"/>
      <c r="C22" s="16" t="s">
        <v>16</v>
      </c>
      <c r="D22" s="17">
        <v>32744</v>
      </c>
      <c r="E22" s="19">
        <v>35932</v>
      </c>
      <c r="F22" s="56">
        <f t="shared" si="0"/>
        <v>109.73613486440263</v>
      </c>
      <c r="G22" s="46">
        <f t="shared" si="1"/>
        <v>0.07064915249821692</v>
      </c>
    </row>
    <row r="23" spans="1:7" ht="15" customHeight="1">
      <c r="A23" s="23" t="s">
        <v>19</v>
      </c>
      <c r="B23" s="12"/>
      <c r="C23" s="13" t="s">
        <v>20</v>
      </c>
      <c r="D23" s="14">
        <f>D24</f>
        <v>1000</v>
      </c>
      <c r="E23" s="18">
        <f>E24</f>
        <v>1000</v>
      </c>
      <c r="F23" s="59">
        <f t="shared" si="0"/>
        <v>100</v>
      </c>
      <c r="G23" s="46">
        <f t="shared" si="1"/>
        <v>0.001966190373433622</v>
      </c>
    </row>
    <row r="24" spans="1:7" ht="15" customHeight="1">
      <c r="A24" s="24"/>
      <c r="B24" s="15" t="s">
        <v>21</v>
      </c>
      <c r="C24" s="16" t="s">
        <v>11</v>
      </c>
      <c r="D24" s="17">
        <f>D25</f>
        <v>1000</v>
      </c>
      <c r="E24" s="19">
        <v>1000</v>
      </c>
      <c r="F24" s="56">
        <f t="shared" si="0"/>
        <v>100</v>
      </c>
      <c r="G24" s="46">
        <f t="shared" si="1"/>
        <v>0.001966190373433622</v>
      </c>
    </row>
    <row r="25" spans="1:7" ht="15" customHeight="1">
      <c r="A25" s="24"/>
      <c r="B25" s="15"/>
      <c r="C25" s="16" t="s">
        <v>16</v>
      </c>
      <c r="D25" s="17">
        <v>1000</v>
      </c>
      <c r="E25" s="19">
        <v>1000</v>
      </c>
      <c r="F25" s="56">
        <f t="shared" si="0"/>
        <v>100</v>
      </c>
      <c r="G25" s="46">
        <f t="shared" si="1"/>
        <v>0.001966190373433622</v>
      </c>
    </row>
    <row r="26" spans="1:7" ht="15" customHeight="1">
      <c r="A26" s="23" t="s">
        <v>22</v>
      </c>
      <c r="B26" s="12"/>
      <c r="C26" s="13" t="s">
        <v>23</v>
      </c>
      <c r="D26" s="14">
        <f>D29+D34+D27</f>
        <v>8257239</v>
      </c>
      <c r="E26" s="18">
        <f>E29</f>
        <v>1817200</v>
      </c>
      <c r="F26" s="59">
        <f t="shared" si="0"/>
        <v>22.007356211925075</v>
      </c>
      <c r="G26" s="46">
        <f t="shared" si="1"/>
        <v>3.572961146603578</v>
      </c>
    </row>
    <row r="27" spans="1:7" ht="15" customHeight="1">
      <c r="A27" s="23"/>
      <c r="B27" s="38">
        <v>60013</v>
      </c>
      <c r="C27" s="39" t="s">
        <v>200</v>
      </c>
      <c r="D27" s="40">
        <v>50000</v>
      </c>
      <c r="E27" s="20">
        <v>0</v>
      </c>
      <c r="F27" s="56">
        <f t="shared" si="0"/>
        <v>0</v>
      </c>
      <c r="G27" s="46">
        <f t="shared" si="1"/>
        <v>0</v>
      </c>
    </row>
    <row r="28" spans="1:7" ht="15" customHeight="1">
      <c r="A28" s="23"/>
      <c r="B28" s="12"/>
      <c r="C28" s="16" t="s">
        <v>16</v>
      </c>
      <c r="D28" s="40">
        <v>50000</v>
      </c>
      <c r="E28" s="20">
        <v>0</v>
      </c>
      <c r="F28" s="56">
        <f t="shared" si="0"/>
        <v>0</v>
      </c>
      <c r="G28" s="46">
        <f t="shared" si="1"/>
        <v>0</v>
      </c>
    </row>
    <row r="29" spans="1:7" ht="15" customHeight="1">
      <c r="A29" s="24"/>
      <c r="B29" s="15" t="s">
        <v>24</v>
      </c>
      <c r="C29" s="16" t="s">
        <v>25</v>
      </c>
      <c r="D29" s="17">
        <f>D30+D32</f>
        <v>6237789</v>
      </c>
      <c r="E29" s="19">
        <f>E30</f>
        <v>1817200</v>
      </c>
      <c r="F29" s="56">
        <f t="shared" si="0"/>
        <v>29.132117165232746</v>
      </c>
      <c r="G29" s="46">
        <f t="shared" si="1"/>
        <v>3.572961146603578</v>
      </c>
    </row>
    <row r="30" spans="1:7" ht="15" customHeight="1">
      <c r="A30" s="24"/>
      <c r="B30" s="15"/>
      <c r="C30" s="16" t="s">
        <v>16</v>
      </c>
      <c r="D30" s="17">
        <v>2074613</v>
      </c>
      <c r="E30" s="19">
        <v>1817200</v>
      </c>
      <c r="F30" s="56">
        <f t="shared" si="0"/>
        <v>87.59224009489964</v>
      </c>
      <c r="G30" s="46">
        <f t="shared" si="1"/>
        <v>3.572961146603578</v>
      </c>
    </row>
    <row r="31" spans="1:7" ht="15" customHeight="1">
      <c r="A31" s="24"/>
      <c r="B31" s="15"/>
      <c r="C31" s="16" t="s">
        <v>26</v>
      </c>
      <c r="D31" s="17">
        <v>408991</v>
      </c>
      <c r="E31" s="19">
        <v>398500</v>
      </c>
      <c r="F31" s="56">
        <f t="shared" si="0"/>
        <v>97.43490688059151</v>
      </c>
      <c r="G31" s="46">
        <f t="shared" si="1"/>
        <v>0.7835268638132985</v>
      </c>
    </row>
    <row r="32" spans="1:7" ht="15" customHeight="1">
      <c r="A32" s="24"/>
      <c r="B32" s="15"/>
      <c r="C32" s="16" t="s">
        <v>27</v>
      </c>
      <c r="D32" s="19">
        <v>4163176</v>
      </c>
      <c r="E32" s="19">
        <v>0</v>
      </c>
      <c r="F32" s="56">
        <f t="shared" si="0"/>
        <v>0</v>
      </c>
      <c r="G32" s="46">
        <f t="shared" si="1"/>
        <v>0</v>
      </c>
    </row>
    <row r="33" spans="1:7" ht="15" customHeight="1">
      <c r="A33" s="24"/>
      <c r="B33" s="15"/>
      <c r="C33" s="16" t="s">
        <v>199</v>
      </c>
      <c r="D33" s="19">
        <v>0</v>
      </c>
      <c r="E33" s="19">
        <v>580000</v>
      </c>
      <c r="F33" s="56">
        <v>0</v>
      </c>
      <c r="G33" s="46">
        <f t="shared" si="1"/>
        <v>1.1403904165915009</v>
      </c>
    </row>
    <row r="34" spans="1:7" ht="15" customHeight="1">
      <c r="A34" s="24"/>
      <c r="B34" s="15">
        <v>60078</v>
      </c>
      <c r="C34" s="16" t="s">
        <v>186</v>
      </c>
      <c r="D34" s="19">
        <f>D35</f>
        <v>1969450</v>
      </c>
      <c r="E34" s="20">
        <v>0</v>
      </c>
      <c r="F34" s="56">
        <f t="shared" si="0"/>
        <v>0</v>
      </c>
      <c r="G34" s="46">
        <f t="shared" si="1"/>
        <v>0</v>
      </c>
    </row>
    <row r="35" spans="1:7" ht="15" customHeight="1">
      <c r="A35" s="24"/>
      <c r="B35" s="15"/>
      <c r="C35" s="16" t="s">
        <v>16</v>
      </c>
      <c r="D35" s="19">
        <v>1969450</v>
      </c>
      <c r="E35" s="20">
        <v>0</v>
      </c>
      <c r="F35" s="56">
        <f t="shared" si="0"/>
        <v>0</v>
      </c>
      <c r="G35" s="46">
        <f t="shared" si="1"/>
        <v>0</v>
      </c>
    </row>
    <row r="36" spans="1:7" ht="15" customHeight="1">
      <c r="A36" s="23" t="s">
        <v>29</v>
      </c>
      <c r="B36" s="12"/>
      <c r="C36" s="13" t="s">
        <v>30</v>
      </c>
      <c r="D36" s="14">
        <f>D37</f>
        <v>90332</v>
      </c>
      <c r="E36" s="18">
        <f>E37</f>
        <v>220018</v>
      </c>
      <c r="F36" s="59">
        <f t="shared" si="0"/>
        <v>243.5659566930877</v>
      </c>
      <c r="G36" s="46">
        <f t="shared" si="1"/>
        <v>0.4325972735821187</v>
      </c>
    </row>
    <row r="37" spans="1:7" ht="15" customHeight="1">
      <c r="A37" s="24"/>
      <c r="B37" s="15" t="s">
        <v>31</v>
      </c>
      <c r="C37" s="16" t="s">
        <v>32</v>
      </c>
      <c r="D37" s="17">
        <f>D38</f>
        <v>90332</v>
      </c>
      <c r="E37" s="19">
        <f>E38</f>
        <v>220018</v>
      </c>
      <c r="F37" s="56">
        <f t="shared" si="0"/>
        <v>243.5659566930877</v>
      </c>
      <c r="G37" s="44">
        <f t="shared" si="1"/>
        <v>0.4325972735821187</v>
      </c>
    </row>
    <row r="38" spans="1:7" ht="15" customHeight="1">
      <c r="A38" s="24"/>
      <c r="B38" s="15"/>
      <c r="C38" s="16" t="s">
        <v>16</v>
      </c>
      <c r="D38" s="17">
        <v>90332</v>
      </c>
      <c r="E38" s="19">
        <v>220018</v>
      </c>
      <c r="F38" s="56">
        <f t="shared" si="0"/>
        <v>243.5659566930877</v>
      </c>
      <c r="G38" s="46">
        <f t="shared" si="1"/>
        <v>0.4325972735821187</v>
      </c>
    </row>
    <row r="39" spans="1:7" ht="15" customHeight="1">
      <c r="A39" s="24"/>
      <c r="B39" s="15"/>
      <c r="C39" s="16" t="s">
        <v>26</v>
      </c>
      <c r="D39" s="17">
        <v>5647</v>
      </c>
      <c r="E39" s="20">
        <v>27148</v>
      </c>
      <c r="F39" s="56">
        <f t="shared" si="0"/>
        <v>480.7508411545953</v>
      </c>
      <c r="G39" s="46">
        <f t="shared" si="1"/>
        <v>0.053378136257975974</v>
      </c>
    </row>
    <row r="40" spans="1:7" ht="15" customHeight="1">
      <c r="A40" s="23" t="s">
        <v>33</v>
      </c>
      <c r="B40" s="12"/>
      <c r="C40" s="13" t="s">
        <v>34</v>
      </c>
      <c r="D40" s="14">
        <f>D41</f>
        <v>628222</v>
      </c>
      <c r="E40" s="18">
        <f>E41</f>
        <v>215000</v>
      </c>
      <c r="F40" s="59">
        <f t="shared" si="0"/>
        <v>34.22357064859238</v>
      </c>
      <c r="G40" s="46">
        <f t="shared" si="1"/>
        <v>0.4227309302882287</v>
      </c>
    </row>
    <row r="41" spans="1:7" ht="15" customHeight="1">
      <c r="A41" s="24"/>
      <c r="B41" s="15" t="s">
        <v>35</v>
      </c>
      <c r="C41" s="16" t="s">
        <v>36</v>
      </c>
      <c r="D41" s="17">
        <f>D42</f>
        <v>628222</v>
      </c>
      <c r="E41" s="20">
        <v>215000</v>
      </c>
      <c r="F41" s="56">
        <f t="shared" si="0"/>
        <v>34.22357064859238</v>
      </c>
      <c r="G41" s="46">
        <f t="shared" si="1"/>
        <v>0.4227309302882287</v>
      </c>
    </row>
    <row r="42" spans="1:7" ht="15" customHeight="1">
      <c r="A42" s="24"/>
      <c r="B42" s="15"/>
      <c r="C42" s="16" t="s">
        <v>16</v>
      </c>
      <c r="D42" s="17">
        <v>628222</v>
      </c>
      <c r="E42" s="20">
        <v>215000</v>
      </c>
      <c r="F42" s="56">
        <f t="shared" si="0"/>
        <v>34.22357064859238</v>
      </c>
      <c r="G42" s="46">
        <f t="shared" si="1"/>
        <v>0.4227309302882287</v>
      </c>
    </row>
    <row r="43" spans="1:7" ht="15" customHeight="1">
      <c r="A43" s="24"/>
      <c r="B43" s="15"/>
      <c r="C43" s="16" t="s">
        <v>26</v>
      </c>
      <c r="D43" s="17">
        <v>25744</v>
      </c>
      <c r="E43" s="20">
        <v>25980</v>
      </c>
      <c r="F43" s="56">
        <f t="shared" si="0"/>
        <v>100.91671845866999</v>
      </c>
      <c r="G43" s="46">
        <f t="shared" si="1"/>
        <v>0.051081625901805504</v>
      </c>
    </row>
    <row r="44" spans="1:7" ht="15" customHeight="1">
      <c r="A44" s="23" t="s">
        <v>37</v>
      </c>
      <c r="B44" s="12"/>
      <c r="C44" s="13" t="s">
        <v>38</v>
      </c>
      <c r="D44" s="14">
        <f>D45+D47+D49+D51</f>
        <v>520482</v>
      </c>
      <c r="E44" s="18">
        <f>E45+E47+E49+E51</f>
        <v>442720</v>
      </c>
      <c r="F44" s="59">
        <f t="shared" si="0"/>
        <v>85.05961781579381</v>
      </c>
      <c r="G44" s="46">
        <f t="shared" si="1"/>
        <v>0.8704718021265332</v>
      </c>
    </row>
    <row r="45" spans="1:7" ht="15" customHeight="1">
      <c r="A45" s="23"/>
      <c r="B45" s="15">
        <v>71012</v>
      </c>
      <c r="C45" s="16" t="s">
        <v>172</v>
      </c>
      <c r="D45" s="19">
        <f>D46</f>
        <v>120000</v>
      </c>
      <c r="E45" s="19">
        <f>E46</f>
        <v>80000</v>
      </c>
      <c r="F45" s="56">
        <f t="shared" si="0"/>
        <v>66.66666666666666</v>
      </c>
      <c r="G45" s="46">
        <f t="shared" si="1"/>
        <v>0.15729522987468977</v>
      </c>
    </row>
    <row r="46" spans="1:7" ht="15" customHeight="1">
      <c r="A46" s="23"/>
      <c r="B46" s="12"/>
      <c r="C46" s="16" t="s">
        <v>16</v>
      </c>
      <c r="D46" s="19">
        <v>120000</v>
      </c>
      <c r="E46" s="19">
        <v>80000</v>
      </c>
      <c r="F46" s="56"/>
      <c r="G46" s="46">
        <f t="shared" si="1"/>
        <v>0.15729522987468977</v>
      </c>
    </row>
    <row r="47" spans="1:7" ht="15" customHeight="1">
      <c r="A47" s="24"/>
      <c r="B47" s="15" t="s">
        <v>39</v>
      </c>
      <c r="C47" s="16" t="s">
        <v>40</v>
      </c>
      <c r="D47" s="17">
        <f>D48</f>
        <v>25000</v>
      </c>
      <c r="E47" s="19">
        <f>E48</f>
        <v>40000</v>
      </c>
      <c r="F47" s="56">
        <f t="shared" si="0"/>
        <v>160</v>
      </c>
      <c r="G47" s="46">
        <f t="shared" si="1"/>
        <v>0.07864761493734489</v>
      </c>
    </row>
    <row r="48" spans="1:7" ht="15" customHeight="1">
      <c r="A48" s="24"/>
      <c r="B48" s="15"/>
      <c r="C48" s="16" t="s">
        <v>16</v>
      </c>
      <c r="D48" s="17">
        <v>25000</v>
      </c>
      <c r="E48" s="19">
        <v>40000</v>
      </c>
      <c r="F48" s="56">
        <f t="shared" si="0"/>
        <v>160</v>
      </c>
      <c r="G48" s="46">
        <f t="shared" si="1"/>
        <v>0.07864761493734489</v>
      </c>
    </row>
    <row r="49" spans="1:7" ht="15" customHeight="1">
      <c r="A49" s="24"/>
      <c r="B49" s="15" t="s">
        <v>41</v>
      </c>
      <c r="C49" s="16" t="s">
        <v>42</v>
      </c>
      <c r="D49" s="17">
        <f>D50</f>
        <v>13980</v>
      </c>
      <c r="E49" s="19">
        <f>E50</f>
        <v>13980</v>
      </c>
      <c r="F49" s="56">
        <f t="shared" si="0"/>
        <v>100</v>
      </c>
      <c r="G49" s="46">
        <f t="shared" si="1"/>
        <v>0.027487341420602038</v>
      </c>
    </row>
    <row r="50" spans="1:7" ht="15" customHeight="1">
      <c r="A50" s="24"/>
      <c r="B50" s="15"/>
      <c r="C50" s="16" t="s">
        <v>16</v>
      </c>
      <c r="D50" s="17">
        <v>13980</v>
      </c>
      <c r="E50" s="19">
        <v>13980</v>
      </c>
      <c r="F50" s="56">
        <f t="shared" si="0"/>
        <v>100</v>
      </c>
      <c r="G50" s="46">
        <f t="shared" si="1"/>
        <v>0.027487341420602038</v>
      </c>
    </row>
    <row r="51" spans="1:7" ht="15" customHeight="1">
      <c r="A51" s="24"/>
      <c r="B51" s="15" t="s">
        <v>43</v>
      </c>
      <c r="C51" s="16" t="s">
        <v>44</v>
      </c>
      <c r="D51" s="17">
        <f>D52+D54</f>
        <v>361502</v>
      </c>
      <c r="E51" s="19">
        <f>E52</f>
        <v>308740</v>
      </c>
      <c r="F51" s="56">
        <f t="shared" si="0"/>
        <v>85.40478337602558</v>
      </c>
      <c r="G51" s="46">
        <f t="shared" si="1"/>
        <v>0.6070416158938965</v>
      </c>
    </row>
    <row r="52" spans="1:7" ht="15" customHeight="1">
      <c r="A52" s="24"/>
      <c r="B52" s="15"/>
      <c r="C52" s="16" t="s">
        <v>45</v>
      </c>
      <c r="D52" s="17">
        <v>312492</v>
      </c>
      <c r="E52" s="19">
        <v>308740</v>
      </c>
      <c r="F52" s="56">
        <f t="shared" si="0"/>
        <v>98.79932926282913</v>
      </c>
      <c r="G52" s="46">
        <f t="shared" si="1"/>
        <v>0.6070416158938965</v>
      </c>
    </row>
    <row r="53" spans="1:7" ht="15" customHeight="1">
      <c r="A53" s="24"/>
      <c r="B53" s="15"/>
      <c r="C53" s="16" t="s">
        <v>46</v>
      </c>
      <c r="D53" s="17">
        <v>236652</v>
      </c>
      <c r="E53" s="19">
        <v>247125</v>
      </c>
      <c r="F53" s="56"/>
      <c r="G53" s="46">
        <f t="shared" si="1"/>
        <v>0.4858947960347838</v>
      </c>
    </row>
    <row r="54" spans="1:7" ht="15" customHeight="1">
      <c r="A54" s="24"/>
      <c r="B54" s="15"/>
      <c r="C54" s="16" t="s">
        <v>28</v>
      </c>
      <c r="D54" s="17">
        <v>49010</v>
      </c>
      <c r="E54" s="20">
        <v>0</v>
      </c>
      <c r="F54" s="56">
        <f t="shared" si="0"/>
        <v>0</v>
      </c>
      <c r="G54" s="46">
        <f t="shared" si="1"/>
        <v>0</v>
      </c>
    </row>
    <row r="55" spans="1:7" ht="15" customHeight="1">
      <c r="A55" s="23" t="s">
        <v>47</v>
      </c>
      <c r="B55" s="12"/>
      <c r="C55" s="13" t="s">
        <v>48</v>
      </c>
      <c r="D55" s="14">
        <f>D56+D59+D62+D66+D69+D72</f>
        <v>7627509</v>
      </c>
      <c r="E55" s="18">
        <f>E56+E59+E62+E69+E72</f>
        <v>7811391</v>
      </c>
      <c r="F55" s="59">
        <f t="shared" si="0"/>
        <v>102.41077394992257</v>
      </c>
      <c r="G55" s="46">
        <f t="shared" si="1"/>
        <v>15.358681787326034</v>
      </c>
    </row>
    <row r="56" spans="1:7" ht="15" customHeight="1">
      <c r="A56" s="24"/>
      <c r="B56" s="15" t="s">
        <v>49</v>
      </c>
      <c r="C56" s="16" t="s">
        <v>50</v>
      </c>
      <c r="D56" s="17">
        <f>D57</f>
        <v>467105</v>
      </c>
      <c r="E56" s="19">
        <f>E57</f>
        <v>507415</v>
      </c>
      <c r="F56" s="56">
        <f t="shared" si="0"/>
        <v>108.62975134070498</v>
      </c>
      <c r="G56" s="46">
        <f t="shared" si="1"/>
        <v>0.9976744883358214</v>
      </c>
    </row>
    <row r="57" spans="1:7" ht="15" customHeight="1">
      <c r="A57" s="24"/>
      <c r="B57" s="15"/>
      <c r="C57" s="16" t="s">
        <v>51</v>
      </c>
      <c r="D57" s="17">
        <v>467105</v>
      </c>
      <c r="E57" s="19">
        <v>507415</v>
      </c>
      <c r="F57" s="56">
        <f t="shared" si="0"/>
        <v>108.62975134070498</v>
      </c>
      <c r="G57" s="46">
        <f t="shared" si="1"/>
        <v>0.9976744883358214</v>
      </c>
    </row>
    <row r="58" spans="1:7" ht="15" customHeight="1">
      <c r="A58" s="24"/>
      <c r="B58" s="15"/>
      <c r="C58" s="16" t="s">
        <v>52</v>
      </c>
      <c r="D58" s="17">
        <v>394511</v>
      </c>
      <c r="E58" s="19">
        <v>430975</v>
      </c>
      <c r="F58" s="56">
        <f t="shared" si="0"/>
        <v>109.24283480055055</v>
      </c>
      <c r="G58" s="46">
        <f t="shared" si="1"/>
        <v>0.8473788961905553</v>
      </c>
    </row>
    <row r="59" spans="1:7" ht="15" customHeight="1">
      <c r="A59" s="24"/>
      <c r="B59" s="15" t="s">
        <v>53</v>
      </c>
      <c r="C59" s="16" t="s">
        <v>54</v>
      </c>
      <c r="D59" s="17">
        <f>D60</f>
        <v>344000</v>
      </c>
      <c r="E59" s="19">
        <f>E60</f>
        <v>348000</v>
      </c>
      <c r="F59" s="56">
        <f t="shared" si="0"/>
        <v>101.16279069767442</v>
      </c>
      <c r="G59" s="46">
        <f t="shared" si="1"/>
        <v>0.6842342499549005</v>
      </c>
    </row>
    <row r="60" spans="1:7" ht="15" customHeight="1">
      <c r="A60" s="24"/>
      <c r="B60" s="15"/>
      <c r="C60" s="16" t="s">
        <v>16</v>
      </c>
      <c r="D60" s="17">
        <v>344000</v>
      </c>
      <c r="E60" s="19">
        <v>348000</v>
      </c>
      <c r="F60" s="56">
        <f t="shared" si="0"/>
        <v>101.16279069767442</v>
      </c>
      <c r="G60" s="46">
        <f t="shared" si="1"/>
        <v>0.6842342499549005</v>
      </c>
    </row>
    <row r="61" spans="1:7" ht="15" customHeight="1">
      <c r="A61" s="24"/>
      <c r="B61" s="15"/>
      <c r="C61" s="16" t="s">
        <v>55</v>
      </c>
      <c r="D61" s="17">
        <v>315000</v>
      </c>
      <c r="E61" s="19">
        <v>317500</v>
      </c>
      <c r="F61" s="56">
        <f t="shared" si="0"/>
        <v>100.79365079365078</v>
      </c>
      <c r="G61" s="46">
        <f t="shared" si="1"/>
        <v>0.624265443565175</v>
      </c>
    </row>
    <row r="62" spans="1:7" ht="15" customHeight="1">
      <c r="A62" s="24"/>
      <c r="B62" s="15" t="s">
        <v>56</v>
      </c>
      <c r="C62" s="16" t="s">
        <v>57</v>
      </c>
      <c r="D62" s="17">
        <f>D63+D65</f>
        <v>6630127</v>
      </c>
      <c r="E62" s="19">
        <f>E63</f>
        <v>6814976</v>
      </c>
      <c r="F62" s="56">
        <f t="shared" si="0"/>
        <v>102.78801597616456</v>
      </c>
      <c r="G62" s="46">
        <f t="shared" si="1"/>
        <v>13.399540206381172</v>
      </c>
    </row>
    <row r="63" spans="1:7" ht="15" customHeight="1">
      <c r="A63" s="24"/>
      <c r="B63" s="15"/>
      <c r="C63" s="16" t="s">
        <v>16</v>
      </c>
      <c r="D63" s="17">
        <v>6549127</v>
      </c>
      <c r="E63" s="19">
        <v>6814976</v>
      </c>
      <c r="F63" s="56">
        <f t="shared" si="0"/>
        <v>104.05930439278394</v>
      </c>
      <c r="G63" s="46">
        <f t="shared" si="1"/>
        <v>13.399540206381172</v>
      </c>
    </row>
    <row r="64" spans="1:7" ht="15" customHeight="1">
      <c r="A64" s="24"/>
      <c r="B64" s="15"/>
      <c r="C64" s="16" t="s">
        <v>26</v>
      </c>
      <c r="D64" s="17">
        <v>4826144</v>
      </c>
      <c r="E64" s="19">
        <v>5085476</v>
      </c>
      <c r="F64" s="56">
        <f t="shared" si="0"/>
        <v>105.37348243235178</v>
      </c>
      <c r="G64" s="46">
        <f t="shared" si="1"/>
        <v>9.999013955527722</v>
      </c>
    </row>
    <row r="65" spans="1:7" ht="15" customHeight="1">
      <c r="A65" s="24"/>
      <c r="B65" s="15"/>
      <c r="C65" s="16" t="s">
        <v>27</v>
      </c>
      <c r="D65" s="17">
        <v>81000</v>
      </c>
      <c r="E65" s="19">
        <v>0</v>
      </c>
      <c r="F65" s="56">
        <f t="shared" si="0"/>
        <v>0</v>
      </c>
      <c r="G65" s="46">
        <f t="shared" si="1"/>
        <v>0</v>
      </c>
    </row>
    <row r="66" spans="1:7" ht="15" customHeight="1">
      <c r="A66" s="24"/>
      <c r="B66" s="15">
        <v>75045</v>
      </c>
      <c r="C66" s="16" t="s">
        <v>190</v>
      </c>
      <c r="D66" s="17">
        <f>D67</f>
        <v>54457</v>
      </c>
      <c r="E66" s="19">
        <v>0</v>
      </c>
      <c r="F66" s="56">
        <f t="shared" si="0"/>
        <v>0</v>
      </c>
      <c r="G66" s="46">
        <f t="shared" si="1"/>
        <v>0</v>
      </c>
    </row>
    <row r="67" spans="1:7" ht="15" customHeight="1">
      <c r="A67" s="24"/>
      <c r="B67" s="15"/>
      <c r="C67" s="16" t="s">
        <v>16</v>
      </c>
      <c r="D67" s="17">
        <v>54457</v>
      </c>
      <c r="E67" s="19">
        <v>0</v>
      </c>
      <c r="F67" s="56">
        <f t="shared" si="0"/>
        <v>0</v>
      </c>
      <c r="G67" s="46">
        <f t="shared" si="1"/>
        <v>0</v>
      </c>
    </row>
    <row r="68" spans="1:7" ht="15" customHeight="1">
      <c r="A68" s="24"/>
      <c r="B68" s="15"/>
      <c r="C68" s="16" t="s">
        <v>26</v>
      </c>
      <c r="D68" s="17">
        <v>13881</v>
      </c>
      <c r="E68" s="19">
        <v>0</v>
      </c>
      <c r="F68" s="56">
        <f t="shared" si="0"/>
        <v>0</v>
      </c>
      <c r="G68" s="46">
        <f t="shared" si="1"/>
        <v>0</v>
      </c>
    </row>
    <row r="69" spans="1:10" ht="15" customHeight="1">
      <c r="A69" s="24"/>
      <c r="B69" s="15">
        <v>75075</v>
      </c>
      <c r="C69" s="16" t="s">
        <v>59</v>
      </c>
      <c r="D69" s="17">
        <f>D70</f>
        <v>51500</v>
      </c>
      <c r="E69" s="19">
        <f>E70</f>
        <v>60000</v>
      </c>
      <c r="F69" s="56">
        <f t="shared" si="0"/>
        <v>116.50485436893203</v>
      </c>
      <c r="G69" s="46">
        <f t="shared" si="1"/>
        <v>0.11797142240601732</v>
      </c>
      <c r="I69" s="9"/>
      <c r="J69" s="9">
        <v>262938</v>
      </c>
    </row>
    <row r="70" spans="1:10" ht="15" customHeight="1">
      <c r="A70" s="24"/>
      <c r="B70" s="15"/>
      <c r="C70" s="16" t="s">
        <v>58</v>
      </c>
      <c r="D70" s="17">
        <v>51500</v>
      </c>
      <c r="E70" s="19">
        <v>60000</v>
      </c>
      <c r="F70" s="56">
        <f t="shared" si="0"/>
        <v>116.50485436893203</v>
      </c>
      <c r="G70" s="46">
        <f t="shared" si="1"/>
        <v>0.11797142240601732</v>
      </c>
      <c r="I70" s="9"/>
      <c r="J70" s="9">
        <v>14086</v>
      </c>
    </row>
    <row r="71" spans="1:10" ht="15" customHeight="1">
      <c r="A71" s="24"/>
      <c r="B71" s="15"/>
      <c r="C71" s="16" t="s">
        <v>199</v>
      </c>
      <c r="D71" s="17">
        <v>19000</v>
      </c>
      <c r="E71" s="19">
        <v>20000</v>
      </c>
      <c r="F71" s="56">
        <f t="shared" si="0"/>
        <v>105.26315789473684</v>
      </c>
      <c r="G71" s="46">
        <f t="shared" si="1"/>
        <v>0.03932380746867244</v>
      </c>
      <c r="I71" s="9"/>
      <c r="J71" s="9"/>
    </row>
    <row r="72" spans="1:10" ht="15" customHeight="1">
      <c r="A72" s="24"/>
      <c r="B72" s="15" t="s">
        <v>60</v>
      </c>
      <c r="C72" s="16" t="s">
        <v>11</v>
      </c>
      <c r="D72" s="17">
        <f>D73</f>
        <v>80320</v>
      </c>
      <c r="E72" s="20">
        <f>E73</f>
        <v>81000</v>
      </c>
      <c r="F72" s="56">
        <f t="shared" si="0"/>
        <v>100.84661354581674</v>
      </c>
      <c r="G72" s="46">
        <f t="shared" si="1"/>
        <v>0.1592614202481234</v>
      </c>
      <c r="I72" s="9"/>
      <c r="J72" s="9">
        <v>4805</v>
      </c>
    </row>
    <row r="73" spans="1:10" ht="15" customHeight="1">
      <c r="A73" s="24"/>
      <c r="B73" s="15"/>
      <c r="C73" s="16" t="s">
        <v>16</v>
      </c>
      <c r="D73" s="17">
        <v>80320</v>
      </c>
      <c r="E73" s="20">
        <v>81000</v>
      </c>
      <c r="F73" s="56">
        <f t="shared" si="0"/>
        <v>100.84661354581674</v>
      </c>
      <c r="G73" s="46">
        <f t="shared" si="1"/>
        <v>0.1592614202481234</v>
      </c>
      <c r="I73" s="9"/>
      <c r="J73" s="9">
        <v>111564</v>
      </c>
    </row>
    <row r="74" spans="1:10" ht="15" customHeight="1">
      <c r="A74" s="23" t="s">
        <v>61</v>
      </c>
      <c r="B74" s="12"/>
      <c r="C74" s="13" t="s">
        <v>62</v>
      </c>
      <c r="D74" s="14">
        <f>D75</f>
        <v>900</v>
      </c>
      <c r="E74" s="18">
        <f>E75</f>
        <v>1600</v>
      </c>
      <c r="F74" s="59">
        <f t="shared" si="0"/>
        <v>177.77777777777777</v>
      </c>
      <c r="G74" s="46">
        <f t="shared" si="1"/>
        <v>0.0031459045974937955</v>
      </c>
      <c r="I74" s="9"/>
      <c r="J74" s="9">
        <v>258316</v>
      </c>
    </row>
    <row r="75" spans="1:10" ht="15" customHeight="1">
      <c r="A75" s="23"/>
      <c r="B75" s="15" t="s">
        <v>63</v>
      </c>
      <c r="C75" s="16" t="s">
        <v>64</v>
      </c>
      <c r="D75" s="17">
        <f>D76</f>
        <v>900</v>
      </c>
      <c r="E75" s="19">
        <f>E76</f>
        <v>1600</v>
      </c>
      <c r="F75" s="56">
        <f t="shared" si="0"/>
        <v>177.77777777777777</v>
      </c>
      <c r="G75" s="46">
        <f t="shared" si="1"/>
        <v>0.0031459045974937955</v>
      </c>
      <c r="I75" s="9"/>
      <c r="J75" s="9">
        <v>3184364</v>
      </c>
    </row>
    <row r="76" spans="1:10" ht="15" customHeight="1">
      <c r="A76" s="23"/>
      <c r="B76" s="12"/>
      <c r="C76" s="16" t="s">
        <v>58</v>
      </c>
      <c r="D76" s="17">
        <v>900</v>
      </c>
      <c r="E76" s="19">
        <v>1600</v>
      </c>
      <c r="F76" s="56">
        <f t="shared" si="0"/>
        <v>177.77777777777777</v>
      </c>
      <c r="G76" s="46">
        <f t="shared" si="1"/>
        <v>0.0031459045974937955</v>
      </c>
      <c r="I76" s="10"/>
      <c r="J76" s="10">
        <v>240956</v>
      </c>
    </row>
    <row r="77" spans="1:10" ht="15" customHeight="1">
      <c r="A77" s="23" t="s">
        <v>65</v>
      </c>
      <c r="B77" s="12"/>
      <c r="C77" s="13" t="s">
        <v>66</v>
      </c>
      <c r="D77" s="14">
        <f>D78+D80+D82</f>
        <v>19000</v>
      </c>
      <c r="E77" s="18">
        <f>E78+E80+E82</f>
        <v>52500</v>
      </c>
      <c r="F77" s="59">
        <f t="shared" si="0"/>
        <v>276.3157894736842</v>
      </c>
      <c r="G77" s="46">
        <f t="shared" si="1"/>
        <v>0.10322499460526516</v>
      </c>
      <c r="I77" s="9"/>
      <c r="J77" s="9">
        <v>1836188</v>
      </c>
    </row>
    <row r="78" spans="1:10" ht="15" customHeight="1">
      <c r="A78" s="23"/>
      <c r="B78" s="38">
        <v>75414</v>
      </c>
      <c r="C78" s="39" t="s">
        <v>191</v>
      </c>
      <c r="D78" s="40">
        <f>D79</f>
        <v>1000</v>
      </c>
      <c r="E78" s="20">
        <f>E79</f>
        <v>2500</v>
      </c>
      <c r="F78" s="56">
        <f t="shared" si="0"/>
        <v>250</v>
      </c>
      <c r="G78" s="46">
        <f t="shared" si="1"/>
        <v>0.004915475933584055</v>
      </c>
      <c r="I78" s="9"/>
      <c r="J78" s="9"/>
    </row>
    <row r="79" spans="1:10" ht="15" customHeight="1">
      <c r="A79" s="23"/>
      <c r="B79" s="12"/>
      <c r="C79" s="16" t="s">
        <v>58</v>
      </c>
      <c r="D79" s="40">
        <v>1000</v>
      </c>
      <c r="E79" s="20">
        <v>2500</v>
      </c>
      <c r="F79" s="56">
        <f t="shared" si="0"/>
        <v>250</v>
      </c>
      <c r="G79" s="46">
        <f t="shared" si="1"/>
        <v>0.004915475933584055</v>
      </c>
      <c r="I79" s="9"/>
      <c r="J79" s="9"/>
    </row>
    <row r="80" spans="1:10" ht="15" customHeight="1">
      <c r="A80" s="24"/>
      <c r="B80" s="15" t="s">
        <v>68</v>
      </c>
      <c r="C80" s="16" t="s">
        <v>69</v>
      </c>
      <c r="D80" s="17">
        <f>D81</f>
        <v>7500</v>
      </c>
      <c r="E80" s="19">
        <f>E81</f>
        <v>7000</v>
      </c>
      <c r="F80" s="56">
        <f aca="true" t="shared" si="2" ref="F80:F144">(E80/D80)*100</f>
        <v>93.33333333333333</v>
      </c>
      <c r="G80" s="46">
        <f aca="true" t="shared" si="3" ref="G80:G143">SUM((E80/50859775)*100)</f>
        <v>0.013763332614035357</v>
      </c>
      <c r="I80" s="9"/>
      <c r="J80" s="9">
        <v>554863</v>
      </c>
    </row>
    <row r="81" spans="1:10" ht="15" customHeight="1">
      <c r="A81" s="24"/>
      <c r="B81" s="15"/>
      <c r="C81" s="16" t="s">
        <v>58</v>
      </c>
      <c r="D81" s="17">
        <v>7500</v>
      </c>
      <c r="E81" s="19">
        <v>7000</v>
      </c>
      <c r="F81" s="56">
        <f t="shared" si="2"/>
        <v>93.33333333333333</v>
      </c>
      <c r="G81" s="46">
        <f t="shared" si="3"/>
        <v>0.013763332614035357</v>
      </c>
      <c r="I81" s="9"/>
      <c r="J81" s="9">
        <v>1455920</v>
      </c>
    </row>
    <row r="82" spans="1:10" ht="15" customHeight="1">
      <c r="A82" s="24"/>
      <c r="B82" s="15" t="s">
        <v>70</v>
      </c>
      <c r="C82" s="16" t="s">
        <v>11</v>
      </c>
      <c r="D82" s="17">
        <f>D84</f>
        <v>10500</v>
      </c>
      <c r="E82" s="19">
        <f>E84</f>
        <v>43000</v>
      </c>
      <c r="F82" s="57">
        <f t="shared" si="2"/>
        <v>409.5238095238095</v>
      </c>
      <c r="G82" s="46">
        <f t="shared" si="3"/>
        <v>0.08454618605764576</v>
      </c>
      <c r="I82" s="9"/>
      <c r="J82" s="9">
        <v>190248</v>
      </c>
    </row>
    <row r="83" spans="1:10" ht="15" customHeight="1">
      <c r="A83" s="24"/>
      <c r="B83" s="15"/>
      <c r="C83" s="16" t="s">
        <v>199</v>
      </c>
      <c r="D83" s="17">
        <v>1000</v>
      </c>
      <c r="E83" s="19">
        <v>0</v>
      </c>
      <c r="F83" s="56">
        <f t="shared" si="2"/>
        <v>0</v>
      </c>
      <c r="G83" s="46">
        <f t="shared" si="3"/>
        <v>0</v>
      </c>
      <c r="I83" s="9"/>
      <c r="J83" s="9"/>
    </row>
    <row r="84" spans="1:10" ht="15" customHeight="1">
      <c r="A84" s="24"/>
      <c r="B84" s="15"/>
      <c r="C84" s="16" t="s">
        <v>58</v>
      </c>
      <c r="D84" s="17">
        <v>10500</v>
      </c>
      <c r="E84" s="19">
        <v>43000</v>
      </c>
      <c r="F84" s="56">
        <f t="shared" si="2"/>
        <v>409.5238095238095</v>
      </c>
      <c r="G84" s="46">
        <f t="shared" si="3"/>
        <v>0.08454618605764576</v>
      </c>
      <c r="I84" s="9"/>
      <c r="J84" s="9">
        <v>17662</v>
      </c>
    </row>
    <row r="85" spans="1:10" ht="15" customHeight="1">
      <c r="A85" s="23" t="s">
        <v>71</v>
      </c>
      <c r="B85" s="12"/>
      <c r="C85" s="13" t="s">
        <v>72</v>
      </c>
      <c r="D85" s="14">
        <f>D86</f>
        <v>1500000</v>
      </c>
      <c r="E85" s="18">
        <f>E86</f>
        <v>2000000</v>
      </c>
      <c r="F85" s="59">
        <f t="shared" si="2"/>
        <v>133.33333333333331</v>
      </c>
      <c r="G85" s="46">
        <f t="shared" si="3"/>
        <v>3.9323807468672443</v>
      </c>
      <c r="I85" s="9"/>
      <c r="J85" s="9">
        <v>660</v>
      </c>
    </row>
    <row r="86" spans="1:10" ht="30.75" customHeight="1">
      <c r="A86" s="24"/>
      <c r="B86" s="15" t="s">
        <v>73</v>
      </c>
      <c r="C86" s="16" t="s">
        <v>171</v>
      </c>
      <c r="D86" s="17">
        <f>D87</f>
        <v>1500000</v>
      </c>
      <c r="E86" s="19">
        <v>2000000</v>
      </c>
      <c r="F86" s="56">
        <f t="shared" si="2"/>
        <v>133.33333333333331</v>
      </c>
      <c r="G86" s="46">
        <f t="shared" si="3"/>
        <v>3.9323807468672443</v>
      </c>
      <c r="I86" s="9"/>
      <c r="J86" s="9">
        <v>565651</v>
      </c>
    </row>
    <row r="87" spans="1:10" ht="15" customHeight="1">
      <c r="A87" s="24"/>
      <c r="B87" s="15"/>
      <c r="C87" s="16" t="s">
        <v>16</v>
      </c>
      <c r="D87" s="17">
        <v>1500000</v>
      </c>
      <c r="E87" s="19">
        <v>2000000</v>
      </c>
      <c r="F87" s="56">
        <f t="shared" si="2"/>
        <v>133.33333333333331</v>
      </c>
      <c r="G87" s="46">
        <f t="shared" si="3"/>
        <v>3.9323807468672443</v>
      </c>
      <c r="I87" s="9"/>
      <c r="J87" s="9">
        <v>3240734</v>
      </c>
    </row>
    <row r="88" spans="1:10" ht="15" customHeight="1">
      <c r="A88" s="23" t="s">
        <v>74</v>
      </c>
      <c r="B88" s="12"/>
      <c r="C88" s="13" t="s">
        <v>75</v>
      </c>
      <c r="D88" s="18">
        <f>D89</f>
        <v>237775</v>
      </c>
      <c r="E88" s="18">
        <f>E89</f>
        <v>850000</v>
      </c>
      <c r="F88" s="59">
        <f t="shared" si="2"/>
        <v>357.48081169172536</v>
      </c>
      <c r="G88" s="46">
        <f t="shared" si="3"/>
        <v>1.671261817418579</v>
      </c>
      <c r="I88" s="9"/>
      <c r="J88" s="9">
        <v>34376</v>
      </c>
    </row>
    <row r="89" spans="1:10" ht="15" customHeight="1">
      <c r="A89" s="23"/>
      <c r="B89" s="15" t="s">
        <v>76</v>
      </c>
      <c r="C89" s="16" t="s">
        <v>77</v>
      </c>
      <c r="D89" s="19">
        <v>237775</v>
      </c>
      <c r="E89" s="20">
        <f>E90+E91+E93+E92</f>
        <v>850000</v>
      </c>
      <c r="F89" s="56">
        <f t="shared" si="2"/>
        <v>357.48081169172536</v>
      </c>
      <c r="G89" s="46">
        <f t="shared" si="3"/>
        <v>1.671261817418579</v>
      </c>
      <c r="I89" s="9"/>
      <c r="J89" s="9">
        <v>302092</v>
      </c>
    </row>
    <row r="90" spans="1:10" ht="15" customHeight="1">
      <c r="A90" s="23"/>
      <c r="B90" s="15"/>
      <c r="C90" s="21" t="s">
        <v>178</v>
      </c>
      <c r="D90" s="17">
        <v>0</v>
      </c>
      <c r="E90" s="20">
        <v>621188</v>
      </c>
      <c r="F90" s="56">
        <v>0</v>
      </c>
      <c r="G90" s="46">
        <f t="shared" si="3"/>
        <v>1.221373865692485</v>
      </c>
      <c r="I90" s="9"/>
      <c r="J90" s="9">
        <v>1533606</v>
      </c>
    </row>
    <row r="91" spans="1:10" ht="15" customHeight="1">
      <c r="A91" s="23"/>
      <c r="B91" s="15"/>
      <c r="C91" s="16" t="s">
        <v>175</v>
      </c>
      <c r="D91" s="17">
        <v>0</v>
      </c>
      <c r="E91" s="20">
        <v>158812</v>
      </c>
      <c r="F91" s="56">
        <v>0</v>
      </c>
      <c r="G91" s="46">
        <f t="shared" si="3"/>
        <v>0.3122546255857404</v>
      </c>
      <c r="I91" s="9"/>
      <c r="J91" s="9">
        <v>110737</v>
      </c>
    </row>
    <row r="92" spans="1:10" ht="15" customHeight="1">
      <c r="A92" s="23"/>
      <c r="B92" s="15"/>
      <c r="C92" s="16" t="s">
        <v>214</v>
      </c>
      <c r="D92" s="17"/>
      <c r="E92" s="20">
        <v>50000</v>
      </c>
      <c r="F92" s="56"/>
      <c r="G92" s="46">
        <f t="shared" si="3"/>
        <v>0.09830951867168111</v>
      </c>
      <c r="I92" s="9"/>
      <c r="J92" s="9"/>
    </row>
    <row r="93" spans="1:10" ht="31.5" customHeight="1">
      <c r="A93" s="23"/>
      <c r="B93" s="15"/>
      <c r="C93" s="53" t="s">
        <v>211</v>
      </c>
      <c r="D93" s="17"/>
      <c r="E93" s="20">
        <v>20000</v>
      </c>
      <c r="F93" s="56">
        <v>0</v>
      </c>
      <c r="G93" s="46">
        <f t="shared" si="3"/>
        <v>0.03932380746867244</v>
      </c>
      <c r="I93" s="9"/>
      <c r="J93" s="9"/>
    </row>
    <row r="94" spans="1:10" ht="15" customHeight="1">
      <c r="A94" s="23" t="s">
        <v>78</v>
      </c>
      <c r="B94" s="12"/>
      <c r="C94" s="13" t="s">
        <v>79</v>
      </c>
      <c r="D94" s="14">
        <f>D95+D99+D103+D108+D110+D113+D116+D119+D122+D124</f>
        <v>9921329</v>
      </c>
      <c r="E94" s="18">
        <f>E95+E99+E103+E108+E110+E113+E116+E119+E122+E124</f>
        <v>10515374</v>
      </c>
      <c r="F94" s="59">
        <f t="shared" si="2"/>
        <v>105.9875546915136</v>
      </c>
      <c r="G94" s="46">
        <f t="shared" si="3"/>
        <v>20.6752271318542</v>
      </c>
      <c r="I94" s="9"/>
      <c r="J94" s="9">
        <v>112369</v>
      </c>
    </row>
    <row r="95" spans="1:10" ht="15" customHeight="1">
      <c r="A95" s="24"/>
      <c r="B95" s="15" t="s">
        <v>80</v>
      </c>
      <c r="C95" s="16" t="s">
        <v>81</v>
      </c>
      <c r="D95" s="17">
        <f>D96</f>
        <v>1202578</v>
      </c>
      <c r="E95" s="19">
        <f>E96</f>
        <v>1346068</v>
      </c>
      <c r="F95" s="56">
        <f t="shared" si="2"/>
        <v>111.93186637374042</v>
      </c>
      <c r="G95" s="46">
        <f t="shared" si="3"/>
        <v>2.6466259435870487</v>
      </c>
      <c r="I95" s="9"/>
      <c r="J95" s="9">
        <v>1029207</v>
      </c>
    </row>
    <row r="96" spans="1:10" ht="15" customHeight="1">
      <c r="A96" s="24"/>
      <c r="B96" s="15"/>
      <c r="C96" s="16" t="s">
        <v>16</v>
      </c>
      <c r="D96" s="17">
        <v>1202578</v>
      </c>
      <c r="E96" s="19">
        <v>1346068</v>
      </c>
      <c r="F96" s="56">
        <f t="shared" si="2"/>
        <v>111.93186637374042</v>
      </c>
      <c r="G96" s="46">
        <f t="shared" si="3"/>
        <v>2.6466259435870487</v>
      </c>
      <c r="I96" s="9"/>
      <c r="J96" s="9">
        <v>510</v>
      </c>
    </row>
    <row r="97" spans="1:10" ht="15" customHeight="1">
      <c r="A97" s="24"/>
      <c r="B97" s="15"/>
      <c r="C97" s="16" t="s">
        <v>26</v>
      </c>
      <c r="D97" s="17">
        <v>509360</v>
      </c>
      <c r="E97" s="19">
        <v>541126</v>
      </c>
      <c r="F97" s="56">
        <f t="shared" si="2"/>
        <v>106.23645358881734</v>
      </c>
      <c r="G97" s="46">
        <f t="shared" si="3"/>
        <v>1.0639567320146421</v>
      </c>
      <c r="I97" s="9"/>
      <c r="J97" s="9">
        <v>394156</v>
      </c>
    </row>
    <row r="98" spans="1:10" ht="15" customHeight="1">
      <c r="A98" s="24"/>
      <c r="B98" s="15"/>
      <c r="C98" s="16" t="s">
        <v>82</v>
      </c>
      <c r="D98" s="17">
        <v>626796</v>
      </c>
      <c r="E98" s="19">
        <v>732530</v>
      </c>
      <c r="F98" s="56">
        <f t="shared" si="2"/>
        <v>116.86896534119553</v>
      </c>
      <c r="G98" s="46">
        <f t="shared" si="3"/>
        <v>1.4402934342513312</v>
      </c>
      <c r="I98" s="9"/>
      <c r="J98" s="9">
        <v>223114</v>
      </c>
    </row>
    <row r="99" spans="1:10" ht="15" customHeight="1">
      <c r="A99" s="24"/>
      <c r="B99" s="15" t="s">
        <v>83</v>
      </c>
      <c r="C99" s="16" t="s">
        <v>84</v>
      </c>
      <c r="D99" s="17">
        <f>D100</f>
        <v>3333880</v>
      </c>
      <c r="E99" s="19">
        <f>E100+E102</f>
        <v>3637391</v>
      </c>
      <c r="F99" s="56">
        <f t="shared" si="2"/>
        <v>109.10383697073681</v>
      </c>
      <c r="G99" s="46">
        <f t="shared" si="3"/>
        <v>7.151803168614096</v>
      </c>
      <c r="I99" s="9"/>
      <c r="J99" s="9">
        <v>706298</v>
      </c>
    </row>
    <row r="100" spans="1:10" ht="15" customHeight="1">
      <c r="A100" s="24"/>
      <c r="B100" s="15"/>
      <c r="C100" s="16" t="s">
        <v>16</v>
      </c>
      <c r="D100" s="17">
        <v>3333880</v>
      </c>
      <c r="E100" s="19">
        <v>3597391</v>
      </c>
      <c r="F100" s="56">
        <f t="shared" si="2"/>
        <v>107.9040337384669</v>
      </c>
      <c r="G100" s="46">
        <f t="shared" si="3"/>
        <v>7.073155553676752</v>
      </c>
      <c r="I100" s="9"/>
      <c r="J100" s="9">
        <f>SUM(J69:J99)</f>
        <v>16385420</v>
      </c>
    </row>
    <row r="101" spans="1:7" ht="15" customHeight="1">
      <c r="A101" s="24"/>
      <c r="B101" s="15"/>
      <c r="C101" s="16" t="s">
        <v>26</v>
      </c>
      <c r="D101" s="17">
        <v>2780933</v>
      </c>
      <c r="E101" s="19">
        <v>2955084</v>
      </c>
      <c r="F101" s="56">
        <f t="shared" si="2"/>
        <v>106.26232275283152</v>
      </c>
      <c r="G101" s="46">
        <f t="shared" si="3"/>
        <v>5.810257713487721</v>
      </c>
    </row>
    <row r="102" spans="1:7" ht="15" customHeight="1">
      <c r="A102" s="24"/>
      <c r="B102" s="15"/>
      <c r="C102" s="16" t="s">
        <v>67</v>
      </c>
      <c r="D102" s="17">
        <v>0</v>
      </c>
      <c r="E102" s="19">
        <v>40000</v>
      </c>
      <c r="F102" s="56">
        <v>0</v>
      </c>
      <c r="G102" s="46">
        <f t="shared" si="3"/>
        <v>0.07864761493734489</v>
      </c>
    </row>
    <row r="103" spans="1:7" ht="15" customHeight="1">
      <c r="A103" s="24"/>
      <c r="B103" s="15" t="s">
        <v>85</v>
      </c>
      <c r="C103" s="16" t="s">
        <v>86</v>
      </c>
      <c r="D103" s="17">
        <f>D104</f>
        <v>1326971</v>
      </c>
      <c r="E103" s="19">
        <f>E104+E106</f>
        <v>1442321</v>
      </c>
      <c r="F103" s="56">
        <f t="shared" si="2"/>
        <v>108.69272953214502</v>
      </c>
      <c r="G103" s="46">
        <f t="shared" si="3"/>
        <v>2.8358776656011555</v>
      </c>
    </row>
    <row r="104" spans="1:7" ht="15" customHeight="1">
      <c r="A104" s="24"/>
      <c r="B104" s="15"/>
      <c r="C104" s="16" t="s">
        <v>16</v>
      </c>
      <c r="D104" s="17">
        <v>1326971</v>
      </c>
      <c r="E104" s="19">
        <v>1442321</v>
      </c>
      <c r="F104" s="56">
        <f t="shared" si="2"/>
        <v>108.69272953214502</v>
      </c>
      <c r="G104" s="46">
        <f t="shared" si="3"/>
        <v>2.8358776656011555</v>
      </c>
    </row>
    <row r="105" spans="1:7" ht="15" customHeight="1">
      <c r="A105" s="24"/>
      <c r="B105" s="15"/>
      <c r="C105" s="16" t="s">
        <v>26</v>
      </c>
      <c r="D105" s="17">
        <v>910210</v>
      </c>
      <c r="E105" s="19">
        <v>1030453</v>
      </c>
      <c r="F105" s="56">
        <f t="shared" si="2"/>
        <v>113.21046791399787</v>
      </c>
      <c r="G105" s="46">
        <f t="shared" si="3"/>
        <v>2.0260667688757965</v>
      </c>
    </row>
    <row r="106" spans="1:7" ht="15" customHeight="1">
      <c r="A106" s="24"/>
      <c r="B106" s="15"/>
      <c r="C106" s="16" t="s">
        <v>188</v>
      </c>
      <c r="D106" s="17">
        <v>0</v>
      </c>
      <c r="E106" s="19">
        <v>0</v>
      </c>
      <c r="F106" s="56">
        <v>0</v>
      </c>
      <c r="G106" s="46">
        <f t="shared" si="3"/>
        <v>0</v>
      </c>
    </row>
    <row r="107" spans="1:7" ht="15" customHeight="1">
      <c r="A107" s="24"/>
      <c r="B107" s="15"/>
      <c r="C107" s="16" t="s">
        <v>87</v>
      </c>
      <c r="D107" s="17">
        <v>221222</v>
      </c>
      <c r="E107" s="19">
        <v>224244</v>
      </c>
      <c r="F107" s="56">
        <f t="shared" si="2"/>
        <v>101.36604858467963</v>
      </c>
      <c r="G107" s="46">
        <f t="shared" si="3"/>
        <v>0.4409063941002492</v>
      </c>
    </row>
    <row r="108" spans="1:7" ht="15" customHeight="1">
      <c r="A108" s="24"/>
      <c r="B108" s="15" t="s">
        <v>88</v>
      </c>
      <c r="C108" s="16" t="s">
        <v>89</v>
      </c>
      <c r="D108" s="17">
        <f>D109</f>
        <v>34950</v>
      </c>
      <c r="E108" s="19">
        <f>E109</f>
        <v>27950</v>
      </c>
      <c r="F108" s="56">
        <f t="shared" si="2"/>
        <v>79.97138769670958</v>
      </c>
      <c r="G108" s="46">
        <f t="shared" si="3"/>
        <v>0.054955020937469734</v>
      </c>
    </row>
    <row r="109" spans="1:7" ht="15" customHeight="1">
      <c r="A109" s="24"/>
      <c r="B109" s="15"/>
      <c r="C109" s="16" t="s">
        <v>90</v>
      </c>
      <c r="D109" s="17">
        <v>34950</v>
      </c>
      <c r="E109" s="19">
        <v>27950</v>
      </c>
      <c r="F109" s="56">
        <f t="shared" si="2"/>
        <v>79.97138769670958</v>
      </c>
      <c r="G109" s="46">
        <f t="shared" si="3"/>
        <v>0.054955020937469734</v>
      </c>
    </row>
    <row r="110" spans="1:7" ht="15" customHeight="1">
      <c r="A110" s="24"/>
      <c r="B110" s="15" t="s">
        <v>91</v>
      </c>
      <c r="C110" s="16" t="s">
        <v>92</v>
      </c>
      <c r="D110" s="17">
        <f>D111</f>
        <v>2302098</v>
      </c>
      <c r="E110" s="19">
        <f>E111</f>
        <v>2220057</v>
      </c>
      <c r="F110" s="56">
        <f t="shared" si="2"/>
        <v>96.43625075909019</v>
      </c>
      <c r="G110" s="46">
        <f t="shared" si="3"/>
        <v>4.365054701873927</v>
      </c>
    </row>
    <row r="111" spans="1:7" ht="15" customHeight="1">
      <c r="A111" s="24"/>
      <c r="B111" s="15"/>
      <c r="C111" s="16" t="s">
        <v>16</v>
      </c>
      <c r="D111" s="17">
        <v>2302098</v>
      </c>
      <c r="E111" s="19">
        <v>2220057</v>
      </c>
      <c r="F111" s="56">
        <f t="shared" si="2"/>
        <v>96.43625075909019</v>
      </c>
      <c r="G111" s="46">
        <f t="shared" si="3"/>
        <v>4.365054701873927</v>
      </c>
    </row>
    <row r="112" spans="1:7" ht="15" customHeight="1">
      <c r="A112" s="24"/>
      <c r="B112" s="15"/>
      <c r="C112" s="16" t="s">
        <v>26</v>
      </c>
      <c r="D112" s="17">
        <v>1842689</v>
      </c>
      <c r="E112" s="19">
        <v>1847653</v>
      </c>
      <c r="F112" s="56">
        <f t="shared" si="2"/>
        <v>100.26938892021388</v>
      </c>
      <c r="G112" s="46">
        <f t="shared" si="3"/>
        <v>3.6328375420457526</v>
      </c>
    </row>
    <row r="113" spans="1:7" ht="15" customHeight="1">
      <c r="A113" s="24"/>
      <c r="B113" s="15" t="s">
        <v>93</v>
      </c>
      <c r="C113" s="16" t="s">
        <v>94</v>
      </c>
      <c r="D113" s="17">
        <f>D114</f>
        <v>213174</v>
      </c>
      <c r="E113" s="19">
        <f>E114</f>
        <v>184541</v>
      </c>
      <c r="F113" s="56">
        <f t="shared" si="2"/>
        <v>86.56824941127906</v>
      </c>
      <c r="G113" s="46">
        <f t="shared" si="3"/>
        <v>0.3628427377038141</v>
      </c>
    </row>
    <row r="114" spans="1:7" ht="15" customHeight="1">
      <c r="A114" s="24"/>
      <c r="B114" s="15"/>
      <c r="C114" s="16" t="s">
        <v>16</v>
      </c>
      <c r="D114" s="17">
        <v>213174</v>
      </c>
      <c r="E114" s="19">
        <v>184541</v>
      </c>
      <c r="F114" s="56">
        <f t="shared" si="2"/>
        <v>86.56824941127906</v>
      </c>
      <c r="G114" s="46">
        <f t="shared" si="3"/>
        <v>0.3628427377038141</v>
      </c>
    </row>
    <row r="115" spans="1:7" ht="15" customHeight="1">
      <c r="A115" s="24"/>
      <c r="B115" s="15"/>
      <c r="C115" s="16" t="s">
        <v>26</v>
      </c>
      <c r="D115" s="17">
        <v>175382</v>
      </c>
      <c r="E115" s="19">
        <v>155256</v>
      </c>
      <c r="F115" s="56">
        <f t="shared" si="2"/>
        <v>88.5244779966017</v>
      </c>
      <c r="G115" s="46">
        <f t="shared" si="3"/>
        <v>0.30526285261781044</v>
      </c>
    </row>
    <row r="116" spans="1:7" ht="15" customHeight="1">
      <c r="A116" s="24"/>
      <c r="B116" s="15" t="s">
        <v>95</v>
      </c>
      <c r="C116" s="16" t="s">
        <v>96</v>
      </c>
      <c r="D116" s="17">
        <f>D117</f>
        <v>1129113</v>
      </c>
      <c r="E116" s="19">
        <f>E117</f>
        <v>1232477</v>
      </c>
      <c r="F116" s="56">
        <f t="shared" si="2"/>
        <v>109.15444246944284</v>
      </c>
      <c r="G116" s="46">
        <f t="shared" si="3"/>
        <v>2.4232844128783504</v>
      </c>
    </row>
    <row r="117" spans="1:7" ht="15" customHeight="1">
      <c r="A117" s="24"/>
      <c r="B117" s="15"/>
      <c r="C117" s="16" t="s">
        <v>16</v>
      </c>
      <c r="D117" s="17">
        <v>1129113</v>
      </c>
      <c r="E117" s="19">
        <v>1232477</v>
      </c>
      <c r="F117" s="56">
        <f t="shared" si="2"/>
        <v>109.15444246944284</v>
      </c>
      <c r="G117" s="46">
        <f t="shared" si="3"/>
        <v>2.4232844128783504</v>
      </c>
    </row>
    <row r="118" spans="1:7" ht="15" customHeight="1">
      <c r="A118" s="24"/>
      <c r="B118" s="15"/>
      <c r="C118" s="16" t="s">
        <v>26</v>
      </c>
      <c r="D118" s="17">
        <v>884409</v>
      </c>
      <c r="E118" s="19">
        <v>1044616</v>
      </c>
      <c r="F118" s="56">
        <f t="shared" si="2"/>
        <v>118.11458273264972</v>
      </c>
      <c r="G118" s="46">
        <f t="shared" si="3"/>
        <v>2.0539139231347368</v>
      </c>
    </row>
    <row r="119" spans="1:7" ht="15" customHeight="1">
      <c r="A119" s="24"/>
      <c r="B119" s="15" t="s">
        <v>97</v>
      </c>
      <c r="C119" s="16" t="s">
        <v>98</v>
      </c>
      <c r="D119" s="17">
        <f>D120</f>
        <v>159495</v>
      </c>
      <c r="E119" s="19">
        <f>E120</f>
        <v>189915</v>
      </c>
      <c r="F119" s="56">
        <f t="shared" si="2"/>
        <v>119.07269820370546</v>
      </c>
      <c r="G119" s="46">
        <f t="shared" si="3"/>
        <v>0.37340904477064635</v>
      </c>
    </row>
    <row r="120" spans="1:7" ht="15" customHeight="1">
      <c r="A120" s="24"/>
      <c r="B120" s="15"/>
      <c r="C120" s="16" t="s">
        <v>51</v>
      </c>
      <c r="D120" s="17">
        <v>159495</v>
      </c>
      <c r="E120" s="19">
        <v>189915</v>
      </c>
      <c r="F120" s="56">
        <f t="shared" si="2"/>
        <v>119.07269820370546</v>
      </c>
      <c r="G120" s="46">
        <f t="shared" si="3"/>
        <v>0.37340904477064635</v>
      </c>
    </row>
    <row r="121" spans="1:7" ht="15" customHeight="1">
      <c r="A121" s="24"/>
      <c r="B121" s="15"/>
      <c r="C121" s="16" t="s">
        <v>99</v>
      </c>
      <c r="D121" s="17">
        <v>88281</v>
      </c>
      <c r="E121" s="19">
        <v>108712</v>
      </c>
      <c r="F121" s="56">
        <f t="shared" si="2"/>
        <v>123.14314518412795</v>
      </c>
      <c r="G121" s="46">
        <f t="shared" si="3"/>
        <v>0.2137484878767159</v>
      </c>
    </row>
    <row r="122" spans="1:7" ht="15" customHeight="1">
      <c r="A122" s="24"/>
      <c r="B122" s="15" t="s">
        <v>100</v>
      </c>
      <c r="C122" s="16" t="s">
        <v>101</v>
      </c>
      <c r="D122" s="17">
        <f>D123</f>
        <v>47188</v>
      </c>
      <c r="E122" s="19">
        <f>E123</f>
        <v>50425</v>
      </c>
      <c r="F122" s="56">
        <f t="shared" si="2"/>
        <v>106.8597948631008</v>
      </c>
      <c r="G122" s="46">
        <f t="shared" si="3"/>
        <v>0.09914514958039039</v>
      </c>
    </row>
    <row r="123" spans="1:7" ht="15" customHeight="1">
      <c r="A123" s="24"/>
      <c r="B123" s="15"/>
      <c r="C123" s="16" t="s">
        <v>58</v>
      </c>
      <c r="D123" s="17">
        <v>47188</v>
      </c>
      <c r="E123" s="19">
        <v>50425</v>
      </c>
      <c r="F123" s="56">
        <f t="shared" si="2"/>
        <v>106.8597948631008</v>
      </c>
      <c r="G123" s="46">
        <f t="shared" si="3"/>
        <v>0.09914514958039039</v>
      </c>
    </row>
    <row r="124" spans="1:7" ht="15" customHeight="1">
      <c r="A124" s="24"/>
      <c r="B124" s="15" t="s">
        <v>102</v>
      </c>
      <c r="C124" s="16" t="s">
        <v>11</v>
      </c>
      <c r="D124" s="17">
        <f>D125</f>
        <v>171882</v>
      </c>
      <c r="E124" s="19">
        <f>E125</f>
        <v>184229</v>
      </c>
      <c r="F124" s="56">
        <f t="shared" si="2"/>
        <v>107.18341652994496</v>
      </c>
      <c r="G124" s="46">
        <f t="shared" si="3"/>
        <v>0.3622292863073028</v>
      </c>
    </row>
    <row r="125" spans="1:7" ht="15" customHeight="1">
      <c r="A125" s="24"/>
      <c r="B125" s="15"/>
      <c r="C125" s="16" t="s">
        <v>16</v>
      </c>
      <c r="D125" s="17">
        <v>171882</v>
      </c>
      <c r="E125" s="19">
        <v>184229</v>
      </c>
      <c r="F125" s="57">
        <f t="shared" si="2"/>
        <v>107.18341652994496</v>
      </c>
      <c r="G125" s="46">
        <f t="shared" si="3"/>
        <v>0.3622292863073028</v>
      </c>
    </row>
    <row r="126" spans="1:7" ht="15" customHeight="1">
      <c r="A126" s="24"/>
      <c r="B126" s="15"/>
      <c r="C126" s="16" t="s">
        <v>99</v>
      </c>
      <c r="D126" s="17">
        <v>1139</v>
      </c>
      <c r="E126" s="19">
        <v>480</v>
      </c>
      <c r="F126" s="56">
        <f t="shared" si="2"/>
        <v>42.14223002633889</v>
      </c>
      <c r="G126" s="46">
        <f t="shared" si="3"/>
        <v>0.0009437713792481386</v>
      </c>
    </row>
    <row r="127" spans="1:7" ht="15" customHeight="1">
      <c r="A127" s="23" t="s">
        <v>103</v>
      </c>
      <c r="B127" s="12"/>
      <c r="C127" s="13" t="s">
        <v>104</v>
      </c>
      <c r="D127" s="14">
        <f>D128+D130+D134+D132</f>
        <v>5582497</v>
      </c>
      <c r="E127" s="18">
        <f>E128+E130+E132+E134</f>
        <v>2644200</v>
      </c>
      <c r="F127" s="59">
        <f t="shared" si="2"/>
        <v>47.365900957940504</v>
      </c>
      <c r="G127" s="46">
        <f t="shared" si="3"/>
        <v>5.199000585433184</v>
      </c>
    </row>
    <row r="128" spans="1:7" ht="15" customHeight="1">
      <c r="A128" s="24"/>
      <c r="B128" s="15" t="s">
        <v>105</v>
      </c>
      <c r="C128" s="16" t="s">
        <v>106</v>
      </c>
      <c r="D128" s="17">
        <f>D129</f>
        <v>2894297</v>
      </c>
      <c r="E128" s="19">
        <f>E129</f>
        <v>700000</v>
      </c>
      <c r="F128" s="56">
        <f t="shared" si="2"/>
        <v>24.185493057554215</v>
      </c>
      <c r="G128" s="46">
        <f t="shared" si="3"/>
        <v>1.3763332614035355</v>
      </c>
    </row>
    <row r="129" spans="1:7" ht="15" customHeight="1">
      <c r="A129" s="24"/>
      <c r="B129" s="15"/>
      <c r="C129" s="16" t="s">
        <v>107</v>
      </c>
      <c r="D129" s="17">
        <v>2894297</v>
      </c>
      <c r="E129" s="19">
        <v>700000</v>
      </c>
      <c r="F129" s="56">
        <f t="shared" si="2"/>
        <v>24.185493057554215</v>
      </c>
      <c r="G129" s="46">
        <f t="shared" si="3"/>
        <v>1.3763332614035355</v>
      </c>
    </row>
    <row r="130" spans="1:7" ht="15" customHeight="1">
      <c r="A130" s="24"/>
      <c r="B130" s="15" t="s">
        <v>108</v>
      </c>
      <c r="C130" s="16" t="s">
        <v>109</v>
      </c>
      <c r="D130" s="17">
        <f>D131</f>
        <v>5000</v>
      </c>
      <c r="E130" s="19">
        <v>0</v>
      </c>
      <c r="F130" s="56">
        <f t="shared" si="2"/>
        <v>0</v>
      </c>
      <c r="G130" s="46">
        <f t="shared" si="3"/>
        <v>0</v>
      </c>
    </row>
    <row r="131" spans="1:7" ht="15" customHeight="1">
      <c r="A131" s="24"/>
      <c r="B131" s="15"/>
      <c r="C131" s="16" t="s">
        <v>16</v>
      </c>
      <c r="D131" s="17">
        <v>5000</v>
      </c>
      <c r="E131" s="19">
        <v>0</v>
      </c>
      <c r="F131" s="56">
        <f t="shared" si="2"/>
        <v>0</v>
      </c>
      <c r="G131" s="46">
        <f t="shared" si="3"/>
        <v>0</v>
      </c>
    </row>
    <row r="132" spans="1:7" ht="15" customHeight="1">
      <c r="A132" s="24"/>
      <c r="B132" s="15" t="s">
        <v>110</v>
      </c>
      <c r="C132" s="16" t="s">
        <v>111</v>
      </c>
      <c r="D132" s="17">
        <f>D133</f>
        <v>2640000</v>
      </c>
      <c r="E132" s="19">
        <f>E133</f>
        <v>1901000</v>
      </c>
      <c r="F132" s="56">
        <f t="shared" si="2"/>
        <v>72.00757575757576</v>
      </c>
      <c r="G132" s="46">
        <f t="shared" si="3"/>
        <v>3.7377278998973154</v>
      </c>
    </row>
    <row r="133" spans="1:7" ht="15" customHeight="1">
      <c r="A133" s="24"/>
      <c r="B133" s="15"/>
      <c r="C133" s="16" t="s">
        <v>16</v>
      </c>
      <c r="D133" s="17">
        <v>2640000</v>
      </c>
      <c r="E133" s="19">
        <v>1901000</v>
      </c>
      <c r="F133" s="56">
        <f t="shared" si="2"/>
        <v>72.00757575757576</v>
      </c>
      <c r="G133" s="46">
        <f t="shared" si="3"/>
        <v>3.7377278998973154</v>
      </c>
    </row>
    <row r="134" spans="1:7" ht="15" customHeight="1">
      <c r="A134" s="24"/>
      <c r="B134" s="15">
        <v>85195</v>
      </c>
      <c r="C134" s="16" t="s">
        <v>11</v>
      </c>
      <c r="D134" s="17">
        <f>D136</f>
        <v>43200</v>
      </c>
      <c r="E134" s="19">
        <f>E135</f>
        <v>43200</v>
      </c>
      <c r="F134" s="56">
        <f t="shared" si="2"/>
        <v>100</v>
      </c>
      <c r="G134" s="46">
        <f t="shared" si="3"/>
        <v>0.08493942413233248</v>
      </c>
    </row>
    <row r="135" spans="1:7" ht="15" customHeight="1">
      <c r="A135" s="24"/>
      <c r="B135" s="15"/>
      <c r="C135" s="16" t="s">
        <v>99</v>
      </c>
      <c r="D135" s="17">
        <v>43200</v>
      </c>
      <c r="E135" s="19">
        <f>E136</f>
        <v>43200</v>
      </c>
      <c r="F135" s="56">
        <f t="shared" si="2"/>
        <v>100</v>
      </c>
      <c r="G135" s="46">
        <f t="shared" si="3"/>
        <v>0.08493942413233248</v>
      </c>
    </row>
    <row r="136" spans="1:7" ht="15" customHeight="1">
      <c r="A136" s="24"/>
      <c r="B136" s="15"/>
      <c r="C136" s="16" t="s">
        <v>16</v>
      </c>
      <c r="D136" s="17">
        <v>43200</v>
      </c>
      <c r="E136" s="19">
        <v>43200</v>
      </c>
      <c r="F136" s="56">
        <f t="shared" si="2"/>
        <v>100</v>
      </c>
      <c r="G136" s="46">
        <f t="shared" si="3"/>
        <v>0.08493942413233248</v>
      </c>
    </row>
    <row r="137" spans="1:7" ht="15" customHeight="1">
      <c r="A137" s="23" t="s">
        <v>112</v>
      </c>
      <c r="B137" s="12"/>
      <c r="C137" s="13" t="s">
        <v>113</v>
      </c>
      <c r="D137" s="14">
        <f>D138+D142+D147+D151+D154+D157</f>
        <v>13080448</v>
      </c>
      <c r="E137" s="18">
        <f>E138+E142+E147+E151+E154+E157</f>
        <v>13004627</v>
      </c>
      <c r="F137" s="59">
        <f t="shared" si="2"/>
        <v>99.42034859968099</v>
      </c>
      <c r="G137" s="46">
        <f t="shared" si="3"/>
        <v>25.569572417494967</v>
      </c>
    </row>
    <row r="138" spans="1:7" ht="15" customHeight="1">
      <c r="A138" s="24"/>
      <c r="B138" s="15" t="s">
        <v>114</v>
      </c>
      <c r="C138" s="16" t="s">
        <v>115</v>
      </c>
      <c r="D138" s="17">
        <v>1921351</v>
      </c>
      <c r="E138" s="19">
        <f>E139</f>
        <v>2024420</v>
      </c>
      <c r="F138" s="56">
        <f t="shared" si="2"/>
        <v>105.36440244390535</v>
      </c>
      <c r="G138" s="46">
        <f t="shared" si="3"/>
        <v>3.9803951157864934</v>
      </c>
    </row>
    <row r="139" spans="1:7" ht="15" customHeight="1">
      <c r="A139" s="24"/>
      <c r="B139" s="15"/>
      <c r="C139" s="16" t="s">
        <v>16</v>
      </c>
      <c r="D139" s="17">
        <v>1921351</v>
      </c>
      <c r="E139" s="19">
        <v>2024420</v>
      </c>
      <c r="F139" s="56">
        <f t="shared" si="2"/>
        <v>105.36440244390535</v>
      </c>
      <c r="G139" s="46">
        <f t="shared" si="3"/>
        <v>3.9803951157864934</v>
      </c>
    </row>
    <row r="140" spans="1:7" ht="15" customHeight="1">
      <c r="A140" s="24"/>
      <c r="B140" s="15"/>
      <c r="C140" s="16" t="s">
        <v>116</v>
      </c>
      <c r="D140" s="17">
        <v>845800</v>
      </c>
      <c r="E140" s="19">
        <v>948210</v>
      </c>
      <c r="F140" s="56">
        <f t="shared" si="2"/>
        <v>112.10806337195554</v>
      </c>
      <c r="G140" s="46">
        <f t="shared" si="3"/>
        <v>1.864361373993495</v>
      </c>
    </row>
    <row r="141" spans="1:7" ht="15" customHeight="1">
      <c r="A141" s="24"/>
      <c r="B141" s="15"/>
      <c r="C141" s="16" t="s">
        <v>176</v>
      </c>
      <c r="D141" s="17">
        <v>475000</v>
      </c>
      <c r="E141" s="19">
        <v>532600</v>
      </c>
      <c r="F141" s="56">
        <f t="shared" si="2"/>
        <v>112.12631578947368</v>
      </c>
      <c r="G141" s="46">
        <f t="shared" si="3"/>
        <v>1.047192992890747</v>
      </c>
    </row>
    <row r="142" spans="1:7" ht="15" customHeight="1">
      <c r="A142" s="24"/>
      <c r="B142" s="15" t="s">
        <v>117</v>
      </c>
      <c r="C142" s="16" t="s">
        <v>118</v>
      </c>
      <c r="D142" s="17">
        <v>8908629</v>
      </c>
      <c r="E142" s="19">
        <f>E143</f>
        <v>8549672</v>
      </c>
      <c r="F142" s="56">
        <f t="shared" si="2"/>
        <v>95.97068190851813</v>
      </c>
      <c r="G142" s="46">
        <f t="shared" si="3"/>
        <v>16.810282782414983</v>
      </c>
    </row>
    <row r="143" spans="1:7" ht="15" customHeight="1">
      <c r="A143" s="24"/>
      <c r="B143" s="15"/>
      <c r="C143" s="16" t="s">
        <v>16</v>
      </c>
      <c r="D143" s="17">
        <v>8814488</v>
      </c>
      <c r="E143" s="19">
        <v>8549672</v>
      </c>
      <c r="F143" s="56">
        <f t="shared" si="2"/>
        <v>96.99567348665062</v>
      </c>
      <c r="G143" s="46">
        <f t="shared" si="3"/>
        <v>16.810282782414983</v>
      </c>
    </row>
    <row r="144" spans="1:7" ht="15" customHeight="1">
      <c r="A144" s="24"/>
      <c r="B144" s="15"/>
      <c r="C144" s="16" t="s">
        <v>26</v>
      </c>
      <c r="D144" s="17">
        <v>5019832</v>
      </c>
      <c r="E144" s="19">
        <v>5377755</v>
      </c>
      <c r="F144" s="56">
        <f t="shared" si="2"/>
        <v>107.13017885857535</v>
      </c>
      <c r="G144" s="46">
        <f aca="true" t="shared" si="4" ref="G144:G207">SUM((E144/50859775)*100)</f>
        <v>10.57369011168453</v>
      </c>
    </row>
    <row r="145" spans="1:7" ht="15" customHeight="1">
      <c r="A145" s="25"/>
      <c r="B145" s="16"/>
      <c r="C145" s="21" t="s">
        <v>184</v>
      </c>
      <c r="D145" s="17">
        <v>1001836</v>
      </c>
      <c r="E145" s="19">
        <v>989355</v>
      </c>
      <c r="F145" s="56">
        <f>(E145/D145)*100</f>
        <v>98.754187312095</v>
      </c>
      <c r="G145" s="46">
        <f t="shared" si="4"/>
        <v>1.9452602769084213</v>
      </c>
    </row>
    <row r="146" spans="1:7" ht="15" customHeight="1">
      <c r="A146" s="25"/>
      <c r="B146" s="16"/>
      <c r="C146" s="16" t="s">
        <v>67</v>
      </c>
      <c r="D146" s="17">
        <f>D142-D143</f>
        <v>94141</v>
      </c>
      <c r="E146" s="19">
        <v>0</v>
      </c>
      <c r="F146" s="56">
        <f aca="true" t="shared" si="5" ref="F146:F208">(E146/D146)*100</f>
        <v>0</v>
      </c>
      <c r="G146" s="46">
        <f t="shared" si="4"/>
        <v>0</v>
      </c>
    </row>
    <row r="147" spans="1:7" ht="15" customHeight="1">
      <c r="A147" s="24"/>
      <c r="B147" s="15" t="s">
        <v>119</v>
      </c>
      <c r="C147" s="16" t="s">
        <v>120</v>
      </c>
      <c r="D147" s="17">
        <f>D148</f>
        <v>1674105</v>
      </c>
      <c r="E147" s="19">
        <f>E148</f>
        <v>1789000</v>
      </c>
      <c r="F147" s="56">
        <f t="shared" si="5"/>
        <v>106.86307011806309</v>
      </c>
      <c r="G147" s="46">
        <f t="shared" si="4"/>
        <v>3.51751457807275</v>
      </c>
    </row>
    <row r="148" spans="1:7" ht="15" customHeight="1">
      <c r="A148" s="24"/>
      <c r="B148" s="15"/>
      <c r="C148" s="16" t="s">
        <v>16</v>
      </c>
      <c r="D148" s="17">
        <v>1674105</v>
      </c>
      <c r="E148" s="19">
        <v>1789000</v>
      </c>
      <c r="F148" s="56">
        <f t="shared" si="5"/>
        <v>106.86307011806309</v>
      </c>
      <c r="G148" s="46">
        <f t="shared" si="4"/>
        <v>3.51751457807275</v>
      </c>
    </row>
    <row r="149" spans="1:7" ht="15" customHeight="1">
      <c r="A149" s="24"/>
      <c r="B149" s="15"/>
      <c r="C149" s="16" t="s">
        <v>121</v>
      </c>
      <c r="D149" s="17">
        <v>93300</v>
      </c>
      <c r="E149" s="19">
        <v>143800</v>
      </c>
      <c r="F149" s="56">
        <f t="shared" si="5"/>
        <v>154.12647374062166</v>
      </c>
      <c r="G149" s="46">
        <f t="shared" si="4"/>
        <v>0.2827381756997549</v>
      </c>
    </row>
    <row r="150" spans="1:7" ht="15" customHeight="1">
      <c r="A150" s="24"/>
      <c r="B150" s="15"/>
      <c r="C150" s="16" t="s">
        <v>198</v>
      </c>
      <c r="D150" s="17">
        <v>69100</v>
      </c>
      <c r="E150" s="19">
        <v>129200</v>
      </c>
      <c r="F150" s="56">
        <f t="shared" si="5"/>
        <v>186.9753979739508</v>
      </c>
      <c r="G150" s="46">
        <f t="shared" si="4"/>
        <v>0.25403179624762395</v>
      </c>
    </row>
    <row r="151" spans="1:7" ht="15" customHeight="1">
      <c r="A151" s="24"/>
      <c r="B151" s="15" t="s">
        <v>122</v>
      </c>
      <c r="C151" s="16" t="s">
        <v>123</v>
      </c>
      <c r="D151" s="17">
        <v>540333</v>
      </c>
      <c r="E151" s="19">
        <f>E152</f>
        <v>595500</v>
      </c>
      <c r="F151" s="56">
        <f t="shared" si="5"/>
        <v>110.2098150584917</v>
      </c>
      <c r="G151" s="46">
        <f t="shared" si="4"/>
        <v>1.170866367379722</v>
      </c>
    </row>
    <row r="152" spans="1:7" ht="15" customHeight="1">
      <c r="A152" s="24"/>
      <c r="B152" s="15"/>
      <c r="C152" s="16" t="s">
        <v>16</v>
      </c>
      <c r="D152" s="17">
        <v>540333</v>
      </c>
      <c r="E152" s="19">
        <v>595500</v>
      </c>
      <c r="F152" s="56">
        <f t="shared" si="5"/>
        <v>110.2098150584917</v>
      </c>
      <c r="G152" s="46">
        <f t="shared" si="4"/>
        <v>1.170866367379722</v>
      </c>
    </row>
    <row r="153" spans="1:7" ht="15" customHeight="1">
      <c r="A153" s="24"/>
      <c r="B153" s="15"/>
      <c r="C153" s="16" t="s">
        <v>121</v>
      </c>
      <c r="D153" s="17">
        <v>453233</v>
      </c>
      <c r="E153" s="19">
        <v>500300</v>
      </c>
      <c r="F153" s="56">
        <f t="shared" si="5"/>
        <v>110.38472485454503</v>
      </c>
      <c r="G153" s="46">
        <f t="shared" si="4"/>
        <v>0.9836850438288411</v>
      </c>
    </row>
    <row r="154" spans="1:7" ht="29.25" customHeight="1">
      <c r="A154" s="24"/>
      <c r="B154" s="15">
        <v>85220</v>
      </c>
      <c r="C154" s="16" t="s">
        <v>192</v>
      </c>
      <c r="D154" s="17">
        <f>D155</f>
        <v>31000</v>
      </c>
      <c r="E154" s="19">
        <f>E155</f>
        <v>40000</v>
      </c>
      <c r="F154" s="56">
        <f t="shared" si="5"/>
        <v>129.03225806451613</v>
      </c>
      <c r="G154" s="46">
        <f t="shared" si="4"/>
        <v>0.07864761493734489</v>
      </c>
    </row>
    <row r="155" spans="1:7" ht="15" customHeight="1">
      <c r="A155" s="24"/>
      <c r="B155" s="15"/>
      <c r="C155" s="16" t="s">
        <v>16</v>
      </c>
      <c r="D155" s="17">
        <v>31000</v>
      </c>
      <c r="E155" s="19">
        <v>40000</v>
      </c>
      <c r="F155" s="56">
        <f t="shared" si="5"/>
        <v>129.03225806451613</v>
      </c>
      <c r="G155" s="46">
        <f t="shared" si="4"/>
        <v>0.07864761493734489</v>
      </c>
    </row>
    <row r="156" spans="1:7" ht="15" customHeight="1">
      <c r="A156" s="24"/>
      <c r="B156" s="15"/>
      <c r="C156" s="16" t="s">
        <v>194</v>
      </c>
      <c r="D156" s="17">
        <v>31000</v>
      </c>
      <c r="E156" s="19">
        <f>E155</f>
        <v>40000</v>
      </c>
      <c r="F156" s="56">
        <f t="shared" si="5"/>
        <v>129.03225806451613</v>
      </c>
      <c r="G156" s="46">
        <f t="shared" si="4"/>
        <v>0.07864761493734489</v>
      </c>
    </row>
    <row r="157" spans="1:9" ht="15" customHeight="1">
      <c r="A157" s="24"/>
      <c r="B157" s="15" t="s">
        <v>124</v>
      </c>
      <c r="C157" s="16" t="s">
        <v>11</v>
      </c>
      <c r="D157" s="17">
        <f>D158</f>
        <v>5030</v>
      </c>
      <c r="E157" s="19">
        <f>E158</f>
        <v>6035</v>
      </c>
      <c r="F157" s="56">
        <f t="shared" si="5"/>
        <v>119.98011928429423</v>
      </c>
      <c r="G157" s="46">
        <f t="shared" si="4"/>
        <v>0.011865958903671911</v>
      </c>
      <c r="I157" s="63"/>
    </row>
    <row r="158" spans="1:7" ht="15" customHeight="1">
      <c r="A158" s="24"/>
      <c r="B158" s="15"/>
      <c r="C158" s="16" t="s">
        <v>16</v>
      </c>
      <c r="D158" s="17">
        <v>5030</v>
      </c>
      <c r="E158" s="19">
        <v>6035</v>
      </c>
      <c r="F158" s="56">
        <f t="shared" si="5"/>
        <v>119.98011928429423</v>
      </c>
      <c r="G158" s="46">
        <f t="shared" si="4"/>
        <v>0.011865958903671911</v>
      </c>
    </row>
    <row r="159" spans="1:7" ht="30" customHeight="1">
      <c r="A159" s="23" t="s">
        <v>125</v>
      </c>
      <c r="B159" s="12"/>
      <c r="C159" s="13" t="s">
        <v>126</v>
      </c>
      <c r="D159" s="14">
        <f>D160+D163+D167</f>
        <v>3499840</v>
      </c>
      <c r="E159" s="18">
        <f>E160+E163</f>
        <v>3580440</v>
      </c>
      <c r="F159" s="59">
        <f t="shared" si="5"/>
        <v>102.30296242113926</v>
      </c>
      <c r="G159" s="46">
        <f t="shared" si="4"/>
        <v>7.039826660656678</v>
      </c>
    </row>
    <row r="160" spans="1:7" ht="15" customHeight="1">
      <c r="A160" s="24"/>
      <c r="B160" s="15" t="s">
        <v>127</v>
      </c>
      <c r="C160" s="16" t="s">
        <v>128</v>
      </c>
      <c r="D160" s="17">
        <f>D161</f>
        <v>20120</v>
      </c>
      <c r="E160" s="20">
        <f>E161</f>
        <v>29100</v>
      </c>
      <c r="F160" s="56">
        <f t="shared" si="5"/>
        <v>144.63220675944336</v>
      </c>
      <c r="G160" s="46">
        <f t="shared" si="4"/>
        <v>0.0572161398669184</v>
      </c>
    </row>
    <row r="161" spans="1:7" ht="15" customHeight="1">
      <c r="A161" s="24"/>
      <c r="B161" s="15"/>
      <c r="C161" s="16" t="s">
        <v>58</v>
      </c>
      <c r="D161" s="17">
        <f>D162</f>
        <v>20120</v>
      </c>
      <c r="E161" s="20">
        <f>E162</f>
        <v>29100</v>
      </c>
      <c r="F161" s="56">
        <f t="shared" si="5"/>
        <v>144.63220675944336</v>
      </c>
      <c r="G161" s="46">
        <f t="shared" si="4"/>
        <v>0.0572161398669184</v>
      </c>
    </row>
    <row r="162" spans="1:7" ht="15" customHeight="1">
      <c r="A162" s="24"/>
      <c r="B162" s="15"/>
      <c r="C162" s="16" t="s">
        <v>185</v>
      </c>
      <c r="D162" s="17">
        <v>20120</v>
      </c>
      <c r="E162" s="20">
        <v>29100</v>
      </c>
      <c r="F162" s="56">
        <f t="shared" si="5"/>
        <v>144.63220675944336</v>
      </c>
      <c r="G162" s="46">
        <f t="shared" si="4"/>
        <v>0.0572161398669184</v>
      </c>
    </row>
    <row r="163" spans="1:7" ht="15" customHeight="1">
      <c r="A163" s="24"/>
      <c r="B163" s="15" t="s">
        <v>129</v>
      </c>
      <c r="C163" s="16" t="s">
        <v>130</v>
      </c>
      <c r="D163" s="17">
        <v>3478500</v>
      </c>
      <c r="E163" s="19">
        <f>E164</f>
        <v>3551340</v>
      </c>
      <c r="F163" s="56">
        <f t="shared" si="5"/>
        <v>102.09400603708497</v>
      </c>
      <c r="G163" s="46">
        <f t="shared" si="4"/>
        <v>6.98261052078976</v>
      </c>
    </row>
    <row r="164" spans="1:7" ht="15" customHeight="1">
      <c r="A164" s="24"/>
      <c r="B164" s="15"/>
      <c r="C164" s="16" t="s">
        <v>16</v>
      </c>
      <c r="D164" s="17">
        <v>3474665</v>
      </c>
      <c r="E164" s="19">
        <v>3551340</v>
      </c>
      <c r="F164" s="56">
        <f t="shared" si="5"/>
        <v>102.20668755117399</v>
      </c>
      <c r="G164" s="44">
        <f t="shared" si="4"/>
        <v>6.98261052078976</v>
      </c>
    </row>
    <row r="165" spans="1:7" ht="15" customHeight="1">
      <c r="A165" s="24"/>
      <c r="B165" s="15"/>
      <c r="C165" s="16" t="s">
        <v>26</v>
      </c>
      <c r="D165" s="17">
        <v>3027199</v>
      </c>
      <c r="E165" s="19">
        <v>3138242</v>
      </c>
      <c r="F165" s="56">
        <f t="shared" si="5"/>
        <v>103.66817642315553</v>
      </c>
      <c r="G165" s="46">
        <f t="shared" si="4"/>
        <v>6.170381209905077</v>
      </c>
    </row>
    <row r="166" spans="1:7" ht="15" customHeight="1">
      <c r="A166" s="24"/>
      <c r="B166" s="15"/>
      <c r="C166" s="16" t="s">
        <v>67</v>
      </c>
      <c r="D166" s="17">
        <v>3835</v>
      </c>
      <c r="E166" s="19">
        <v>0</v>
      </c>
      <c r="F166" s="56">
        <f t="shared" si="5"/>
        <v>0</v>
      </c>
      <c r="G166" s="44">
        <f t="shared" si="4"/>
        <v>0</v>
      </c>
    </row>
    <row r="167" spans="1:7" ht="15" customHeight="1">
      <c r="A167" s="24"/>
      <c r="B167" s="15">
        <v>85395</v>
      </c>
      <c r="C167" s="16" t="s">
        <v>11</v>
      </c>
      <c r="D167" s="17">
        <f>D168</f>
        <v>1220</v>
      </c>
      <c r="E167" s="19">
        <v>0</v>
      </c>
      <c r="F167" s="56">
        <f t="shared" si="5"/>
        <v>0</v>
      </c>
      <c r="G167" s="46">
        <f t="shared" si="4"/>
        <v>0</v>
      </c>
    </row>
    <row r="168" spans="1:7" ht="15" customHeight="1">
      <c r="A168" s="24"/>
      <c r="B168" s="15"/>
      <c r="C168" s="16" t="s">
        <v>16</v>
      </c>
      <c r="D168" s="17">
        <v>1220</v>
      </c>
      <c r="E168" s="19">
        <v>0</v>
      </c>
      <c r="F168" s="56">
        <f t="shared" si="5"/>
        <v>0</v>
      </c>
      <c r="G168" s="44">
        <f t="shared" si="4"/>
        <v>0</v>
      </c>
    </row>
    <row r="169" spans="1:7" ht="15" customHeight="1">
      <c r="A169" s="23" t="s">
        <v>131</v>
      </c>
      <c r="B169" s="12"/>
      <c r="C169" s="13" t="s">
        <v>132</v>
      </c>
      <c r="D169" s="14">
        <f>D170+D174+D177+D180+D184+D190+D194+D198+D200+D186</f>
        <v>7439040</v>
      </c>
      <c r="E169" s="18">
        <f>E170+E174+E177+E180+E184+E186+E190+E194+E198+E200</f>
        <v>7345353</v>
      </c>
      <c r="F169" s="59">
        <f t="shared" si="5"/>
        <v>98.74060362627436</v>
      </c>
      <c r="G169" s="46">
        <f t="shared" si="4"/>
        <v>14.442362358071778</v>
      </c>
    </row>
    <row r="170" spans="1:7" ht="15" customHeight="1">
      <c r="A170" s="24"/>
      <c r="B170" s="15" t="s">
        <v>133</v>
      </c>
      <c r="C170" s="16" t="s">
        <v>134</v>
      </c>
      <c r="D170" s="17">
        <f>D171+D173</f>
        <v>453595</v>
      </c>
      <c r="E170" s="19">
        <f>E171+E173</f>
        <v>654657</v>
      </c>
      <c r="F170" s="56">
        <f t="shared" si="5"/>
        <v>144.32632634839447</v>
      </c>
      <c r="G170" s="46">
        <f t="shared" si="4"/>
        <v>1.287180291300935</v>
      </c>
    </row>
    <row r="171" spans="1:7" ht="15" customHeight="1">
      <c r="A171" s="24"/>
      <c r="B171" s="15"/>
      <c r="C171" s="16" t="s">
        <v>16</v>
      </c>
      <c r="D171" s="17">
        <v>448898</v>
      </c>
      <c r="E171" s="19">
        <v>632157</v>
      </c>
      <c r="F171" s="56">
        <f t="shared" si="5"/>
        <v>140.82419614255355</v>
      </c>
      <c r="G171" s="46">
        <f t="shared" si="4"/>
        <v>1.2429410078986782</v>
      </c>
    </row>
    <row r="172" spans="1:7" ht="15" customHeight="1">
      <c r="A172" s="24"/>
      <c r="B172" s="15"/>
      <c r="C172" s="16" t="s">
        <v>26</v>
      </c>
      <c r="D172" s="17">
        <v>177209</v>
      </c>
      <c r="E172" s="19">
        <v>209990</v>
      </c>
      <c r="F172" s="56">
        <f t="shared" si="5"/>
        <v>118.49849612604326</v>
      </c>
      <c r="G172" s="44">
        <f t="shared" si="4"/>
        <v>0.4128803165173263</v>
      </c>
    </row>
    <row r="173" spans="1:7" ht="15" customHeight="1">
      <c r="A173" s="24"/>
      <c r="B173" s="15"/>
      <c r="C173" s="16" t="s">
        <v>67</v>
      </c>
      <c r="D173" s="17">
        <v>4697</v>
      </c>
      <c r="E173" s="19">
        <v>22500</v>
      </c>
      <c r="F173" s="56">
        <f t="shared" si="5"/>
        <v>479.0291675537577</v>
      </c>
      <c r="G173" s="44">
        <f t="shared" si="4"/>
        <v>0.044239283402256496</v>
      </c>
    </row>
    <row r="174" spans="1:7" ht="28.5" customHeight="1">
      <c r="A174" s="24"/>
      <c r="B174" s="15" t="s">
        <v>135</v>
      </c>
      <c r="C174" s="16" t="s">
        <v>136</v>
      </c>
      <c r="D174" s="17">
        <f>D175</f>
        <v>942167</v>
      </c>
      <c r="E174" s="19">
        <f>E175</f>
        <v>916540</v>
      </c>
      <c r="F174" s="56">
        <f t="shared" si="5"/>
        <v>97.27999388643414</v>
      </c>
      <c r="G174" s="44">
        <f t="shared" si="4"/>
        <v>1.8020921248668522</v>
      </c>
    </row>
    <row r="175" spans="1:7" ht="15" customHeight="1">
      <c r="A175" s="24"/>
      <c r="B175" s="15"/>
      <c r="C175" s="16" t="s">
        <v>16</v>
      </c>
      <c r="D175" s="17">
        <v>942167</v>
      </c>
      <c r="E175" s="19">
        <v>916540</v>
      </c>
      <c r="F175" s="56">
        <f t="shared" si="5"/>
        <v>97.27999388643414</v>
      </c>
      <c r="G175" s="44">
        <f t="shared" si="4"/>
        <v>1.8020921248668522</v>
      </c>
    </row>
    <row r="176" spans="1:7" ht="15" customHeight="1">
      <c r="A176" s="24"/>
      <c r="B176" s="15"/>
      <c r="C176" s="16" t="s">
        <v>26</v>
      </c>
      <c r="D176" s="17">
        <v>778076</v>
      </c>
      <c r="E176" s="19">
        <v>793034</v>
      </c>
      <c r="F176" s="56">
        <f t="shared" si="5"/>
        <v>101.92243431232939</v>
      </c>
      <c r="G176" s="44">
        <f t="shared" si="4"/>
        <v>1.559255816605559</v>
      </c>
    </row>
    <row r="177" spans="1:7" ht="15" customHeight="1">
      <c r="A177" s="24"/>
      <c r="B177" s="15" t="s">
        <v>137</v>
      </c>
      <c r="C177" s="16" t="s">
        <v>138</v>
      </c>
      <c r="D177" s="17">
        <f>D178</f>
        <v>408986</v>
      </c>
      <c r="E177" s="19">
        <f>E178</f>
        <v>414205</v>
      </c>
      <c r="F177" s="56">
        <f t="shared" si="5"/>
        <v>101.27608279990024</v>
      </c>
      <c r="G177" s="46">
        <f t="shared" si="4"/>
        <v>0.8144058836280734</v>
      </c>
    </row>
    <row r="178" spans="1:7" ht="15" customHeight="1">
      <c r="A178" s="24"/>
      <c r="B178" s="15"/>
      <c r="C178" s="16" t="s">
        <v>16</v>
      </c>
      <c r="D178" s="17">
        <v>408986</v>
      </c>
      <c r="E178" s="19">
        <v>414205</v>
      </c>
      <c r="F178" s="56">
        <f t="shared" si="5"/>
        <v>101.27608279990024</v>
      </c>
      <c r="G178" s="44">
        <f t="shared" si="4"/>
        <v>0.8144058836280734</v>
      </c>
    </row>
    <row r="179" spans="1:7" ht="15" customHeight="1">
      <c r="A179" s="24"/>
      <c r="B179" s="15"/>
      <c r="C179" s="16" t="s">
        <v>26</v>
      </c>
      <c r="D179" s="17">
        <v>248703</v>
      </c>
      <c r="E179" s="19">
        <v>263420</v>
      </c>
      <c r="F179" s="56">
        <f t="shared" si="5"/>
        <v>105.91749998994784</v>
      </c>
      <c r="G179" s="44">
        <f t="shared" si="4"/>
        <v>0.5179338681698847</v>
      </c>
    </row>
    <row r="180" spans="1:7" ht="15" customHeight="1">
      <c r="A180" s="24"/>
      <c r="B180" s="15" t="s">
        <v>139</v>
      </c>
      <c r="C180" s="16" t="s">
        <v>140</v>
      </c>
      <c r="D180" s="17">
        <f>D181+D183</f>
        <v>2533095</v>
      </c>
      <c r="E180" s="19">
        <f>E181+E183</f>
        <v>2474086</v>
      </c>
      <c r="F180" s="56">
        <f t="shared" si="5"/>
        <v>97.67047820946313</v>
      </c>
      <c r="G180" s="44">
        <f t="shared" si="4"/>
        <v>4.864524076246896</v>
      </c>
    </row>
    <row r="181" spans="1:7" ht="15" customHeight="1">
      <c r="A181" s="24"/>
      <c r="B181" s="15"/>
      <c r="C181" s="16" t="s">
        <v>16</v>
      </c>
      <c r="D181" s="17">
        <v>2521968</v>
      </c>
      <c r="E181" s="19">
        <v>2446086</v>
      </c>
      <c r="F181" s="56">
        <f t="shared" si="5"/>
        <v>96.99115928512971</v>
      </c>
      <c r="G181" s="44">
        <f t="shared" si="4"/>
        <v>4.8094707457907555</v>
      </c>
    </row>
    <row r="182" spans="1:7" ht="15" customHeight="1">
      <c r="A182" s="24"/>
      <c r="B182" s="15"/>
      <c r="C182" s="16" t="s">
        <v>26</v>
      </c>
      <c r="D182" s="17">
        <v>1471891</v>
      </c>
      <c r="E182" s="19">
        <v>1519700</v>
      </c>
      <c r="F182" s="56">
        <f t="shared" si="5"/>
        <v>103.24813454257142</v>
      </c>
      <c r="G182" s="44">
        <f t="shared" si="4"/>
        <v>2.9880195105070757</v>
      </c>
    </row>
    <row r="183" spans="1:7" ht="15" customHeight="1">
      <c r="A183" s="24"/>
      <c r="B183" s="15"/>
      <c r="C183" s="16" t="s">
        <v>67</v>
      </c>
      <c r="D183" s="17">
        <v>11127</v>
      </c>
      <c r="E183" s="19">
        <v>28000</v>
      </c>
      <c r="F183" s="56">
        <f t="shared" si="5"/>
        <v>251.6401545789521</v>
      </c>
      <c r="G183" s="46">
        <f t="shared" si="4"/>
        <v>0.05505333045614143</v>
      </c>
    </row>
    <row r="184" spans="1:7" ht="15" customHeight="1">
      <c r="A184" s="24"/>
      <c r="B184" s="15" t="s">
        <v>141</v>
      </c>
      <c r="C184" s="16" t="s">
        <v>142</v>
      </c>
      <c r="D184" s="17">
        <f>D185</f>
        <v>61646</v>
      </c>
      <c r="E184" s="19">
        <f>E185</f>
        <v>30024</v>
      </c>
      <c r="F184" s="56">
        <f t="shared" si="5"/>
        <v>48.703889952308344</v>
      </c>
      <c r="G184" s="44">
        <f t="shared" si="4"/>
        <v>0.05903289977197108</v>
      </c>
    </row>
    <row r="185" spans="1:7" ht="15" customHeight="1">
      <c r="A185" s="24"/>
      <c r="B185" s="15"/>
      <c r="C185" s="16" t="s">
        <v>16</v>
      </c>
      <c r="D185" s="17">
        <v>61646</v>
      </c>
      <c r="E185" s="19">
        <v>30024</v>
      </c>
      <c r="F185" s="56">
        <f t="shared" si="5"/>
        <v>48.703889952308344</v>
      </c>
      <c r="G185" s="44">
        <f t="shared" si="4"/>
        <v>0.05903289977197108</v>
      </c>
    </row>
    <row r="186" spans="1:7" ht="15" customHeight="1">
      <c r="A186" s="24"/>
      <c r="B186" s="15" t="s">
        <v>143</v>
      </c>
      <c r="C186" s="16" t="s">
        <v>144</v>
      </c>
      <c r="D186" s="17">
        <f>D187</f>
        <v>726179</v>
      </c>
      <c r="E186" s="19">
        <f>E187</f>
        <v>272401</v>
      </c>
      <c r="F186" s="56">
        <f t="shared" si="5"/>
        <v>37.51155018253075</v>
      </c>
      <c r="G186" s="44">
        <f t="shared" si="4"/>
        <v>0.5355922239136921</v>
      </c>
    </row>
    <row r="187" spans="1:7" ht="15" customHeight="1">
      <c r="A187" s="24"/>
      <c r="B187" s="15"/>
      <c r="C187" s="16" t="s">
        <v>16</v>
      </c>
      <c r="D187" s="17">
        <v>726179</v>
      </c>
      <c r="E187" s="19">
        <v>272401</v>
      </c>
      <c r="F187" s="56">
        <f t="shared" si="5"/>
        <v>37.51155018253075</v>
      </c>
      <c r="G187" s="46">
        <f t="shared" si="4"/>
        <v>0.5355922239136921</v>
      </c>
    </row>
    <row r="188" spans="1:7" ht="15" customHeight="1">
      <c r="A188" s="24"/>
      <c r="B188" s="15"/>
      <c r="C188" s="16" t="s">
        <v>145</v>
      </c>
      <c r="D188" s="17">
        <v>553938</v>
      </c>
      <c r="E188" s="19">
        <v>104748</v>
      </c>
      <c r="F188" s="56">
        <f t="shared" si="5"/>
        <v>18.909697475168702</v>
      </c>
      <c r="G188" s="44">
        <f t="shared" si="4"/>
        <v>0.20595450923642505</v>
      </c>
    </row>
    <row r="189" spans="1:7" ht="15" customHeight="1">
      <c r="A189" s="24"/>
      <c r="B189" s="15"/>
      <c r="C189" s="16" t="s">
        <v>208</v>
      </c>
      <c r="D189" s="17"/>
      <c r="E189" s="19">
        <v>117509</v>
      </c>
      <c r="F189" s="56">
        <v>0</v>
      </c>
      <c r="G189" s="44">
        <f t="shared" si="4"/>
        <v>0.23104506459181148</v>
      </c>
    </row>
    <row r="190" spans="1:7" ht="15" customHeight="1">
      <c r="A190" s="24"/>
      <c r="B190" s="15">
        <v>85420</v>
      </c>
      <c r="C190" s="16" t="s">
        <v>182</v>
      </c>
      <c r="D190" s="17">
        <f>D191+D193</f>
        <v>1065750</v>
      </c>
      <c r="E190" s="19">
        <f>E191+E193</f>
        <v>1223073</v>
      </c>
      <c r="F190" s="56">
        <f t="shared" si="5"/>
        <v>114.76171710063336</v>
      </c>
      <c r="G190" s="46">
        <f t="shared" si="4"/>
        <v>2.4047943586065808</v>
      </c>
    </row>
    <row r="191" spans="1:7" ht="15" customHeight="1">
      <c r="A191" s="24"/>
      <c r="B191" s="15"/>
      <c r="C191" s="16" t="s">
        <v>16</v>
      </c>
      <c r="D191" s="17">
        <v>1065750</v>
      </c>
      <c r="E191" s="19">
        <v>1223073</v>
      </c>
      <c r="F191" s="56">
        <f t="shared" si="5"/>
        <v>114.76171710063336</v>
      </c>
      <c r="G191" s="44">
        <f t="shared" si="4"/>
        <v>2.4047943586065808</v>
      </c>
    </row>
    <row r="192" spans="1:7" ht="15" customHeight="1">
      <c r="A192" s="24"/>
      <c r="B192" s="15"/>
      <c r="C192" s="16" t="s">
        <v>145</v>
      </c>
      <c r="D192" s="17">
        <v>655799</v>
      </c>
      <c r="E192" s="19">
        <v>911366</v>
      </c>
      <c r="F192" s="56">
        <f t="shared" si="5"/>
        <v>138.97032474889411</v>
      </c>
      <c r="G192" s="44">
        <f t="shared" si="4"/>
        <v>1.7919190558747065</v>
      </c>
    </row>
    <row r="193" spans="1:7" ht="15" customHeight="1">
      <c r="A193" s="24"/>
      <c r="B193" s="15"/>
      <c r="C193" s="16" t="s">
        <v>189</v>
      </c>
      <c r="D193" s="17">
        <v>0</v>
      </c>
      <c r="E193" s="19">
        <v>0</v>
      </c>
      <c r="F193" s="56">
        <v>0</v>
      </c>
      <c r="G193" s="44">
        <f t="shared" si="4"/>
        <v>0</v>
      </c>
    </row>
    <row r="194" spans="1:7" ht="15" customHeight="1">
      <c r="A194" s="24"/>
      <c r="B194" s="15">
        <v>85421</v>
      </c>
      <c r="C194" s="16" t="s">
        <v>183</v>
      </c>
      <c r="D194" s="17">
        <f>D195+D196</f>
        <v>1177739</v>
      </c>
      <c r="E194" s="19">
        <f>E195+E196</f>
        <v>1285787</v>
      </c>
      <c r="F194" s="56">
        <f t="shared" si="5"/>
        <v>109.17418884829321</v>
      </c>
      <c r="G194" s="44">
        <f t="shared" si="4"/>
        <v>2.528102021686097</v>
      </c>
    </row>
    <row r="195" spans="1:7" ht="15" customHeight="1">
      <c r="A195" s="24"/>
      <c r="B195" s="15"/>
      <c r="C195" s="16" t="s">
        <v>16</v>
      </c>
      <c r="D195" s="17">
        <v>1149739</v>
      </c>
      <c r="E195" s="19">
        <v>1285787</v>
      </c>
      <c r="F195" s="56">
        <f t="shared" si="5"/>
        <v>111.83294643392978</v>
      </c>
      <c r="G195" s="44">
        <f t="shared" si="4"/>
        <v>2.528102021686097</v>
      </c>
    </row>
    <row r="196" spans="1:7" ht="15" customHeight="1">
      <c r="A196" s="24"/>
      <c r="B196" s="15"/>
      <c r="C196" s="16" t="s">
        <v>28</v>
      </c>
      <c r="D196" s="17">
        <v>28000</v>
      </c>
      <c r="E196" s="19">
        <v>0</v>
      </c>
      <c r="F196" s="56">
        <f t="shared" si="5"/>
        <v>0</v>
      </c>
      <c r="G196" s="44">
        <f t="shared" si="4"/>
        <v>0</v>
      </c>
    </row>
    <row r="197" spans="1:7" ht="15" customHeight="1">
      <c r="A197" s="24"/>
      <c r="B197" s="15"/>
      <c r="C197" s="16" t="s">
        <v>145</v>
      </c>
      <c r="D197" s="17">
        <v>847951</v>
      </c>
      <c r="E197" s="19">
        <v>964713</v>
      </c>
      <c r="F197" s="56">
        <f t="shared" si="5"/>
        <v>113.76989943994404</v>
      </c>
      <c r="G197" s="44">
        <f t="shared" si="4"/>
        <v>1.8968094137262699</v>
      </c>
    </row>
    <row r="198" spans="1:7" ht="15" customHeight="1">
      <c r="A198" s="23"/>
      <c r="B198" s="15" t="s">
        <v>146</v>
      </c>
      <c r="C198" s="16" t="s">
        <v>101</v>
      </c>
      <c r="D198" s="17">
        <f>D199</f>
        <v>21723</v>
      </c>
      <c r="E198" s="19">
        <f>E199</f>
        <v>23605</v>
      </c>
      <c r="F198" s="56">
        <f t="shared" si="5"/>
        <v>108.66362841228192</v>
      </c>
      <c r="G198" s="44">
        <f t="shared" si="4"/>
        <v>0.04641192376490065</v>
      </c>
    </row>
    <row r="199" spans="1:7" ht="15" customHeight="1">
      <c r="A199" s="23"/>
      <c r="B199" s="15"/>
      <c r="C199" s="16" t="s">
        <v>16</v>
      </c>
      <c r="D199" s="17">
        <v>21723</v>
      </c>
      <c r="E199" s="19">
        <v>23605</v>
      </c>
      <c r="F199" s="56">
        <f t="shared" si="5"/>
        <v>108.66362841228192</v>
      </c>
      <c r="G199" s="44">
        <f t="shared" si="4"/>
        <v>0.04641192376490065</v>
      </c>
    </row>
    <row r="200" spans="1:7" ht="15" customHeight="1">
      <c r="A200" s="23"/>
      <c r="B200" s="15" t="s">
        <v>147</v>
      </c>
      <c r="C200" s="16" t="s">
        <v>11</v>
      </c>
      <c r="D200" s="17">
        <f>D201</f>
        <v>48160</v>
      </c>
      <c r="E200" s="19">
        <f>E201</f>
        <v>50975</v>
      </c>
      <c r="F200" s="56">
        <f t="shared" si="5"/>
        <v>105.8450996677741</v>
      </c>
      <c r="G200" s="44">
        <f t="shared" si="4"/>
        <v>0.1002265542857789</v>
      </c>
    </row>
    <row r="201" spans="1:7" ht="15" customHeight="1">
      <c r="A201" s="23"/>
      <c r="B201" s="15"/>
      <c r="C201" s="16" t="s">
        <v>148</v>
      </c>
      <c r="D201" s="17">
        <v>48160</v>
      </c>
      <c r="E201" s="19">
        <v>50975</v>
      </c>
      <c r="F201" s="56">
        <f t="shared" si="5"/>
        <v>105.8450996677741</v>
      </c>
      <c r="G201" s="44">
        <f t="shared" si="4"/>
        <v>0.1002265542857789</v>
      </c>
    </row>
    <row r="202" spans="1:7" ht="15" customHeight="1">
      <c r="A202" s="23" t="s">
        <v>149</v>
      </c>
      <c r="B202" s="12"/>
      <c r="C202" s="13" t="s">
        <v>150</v>
      </c>
      <c r="D202" s="14">
        <f>D203</f>
        <v>70873</v>
      </c>
      <c r="E202" s="18">
        <v>0</v>
      </c>
      <c r="F202" s="56">
        <f t="shared" si="5"/>
        <v>0</v>
      </c>
      <c r="G202" s="44">
        <f t="shared" si="4"/>
        <v>0</v>
      </c>
    </row>
    <row r="203" spans="1:7" ht="15" customHeight="1">
      <c r="A203" s="24"/>
      <c r="B203" s="15" t="s">
        <v>151</v>
      </c>
      <c r="C203" s="16" t="s">
        <v>152</v>
      </c>
      <c r="D203" s="17">
        <f>D204</f>
        <v>70873</v>
      </c>
      <c r="E203" s="18">
        <v>0</v>
      </c>
      <c r="F203" s="56">
        <f t="shared" si="5"/>
        <v>0</v>
      </c>
      <c r="G203" s="44">
        <f t="shared" si="4"/>
        <v>0</v>
      </c>
    </row>
    <row r="204" spans="1:7" ht="15" customHeight="1">
      <c r="A204" s="24"/>
      <c r="B204" s="15"/>
      <c r="C204" s="16" t="s">
        <v>58</v>
      </c>
      <c r="D204" s="17">
        <v>70873</v>
      </c>
      <c r="E204" s="18">
        <v>0</v>
      </c>
      <c r="F204" s="56">
        <f t="shared" si="5"/>
        <v>0</v>
      </c>
      <c r="G204" s="44">
        <f t="shared" si="4"/>
        <v>0</v>
      </c>
    </row>
    <row r="205" spans="1:7" ht="15" customHeight="1">
      <c r="A205" s="23" t="s">
        <v>153</v>
      </c>
      <c r="B205" s="12"/>
      <c r="C205" s="13" t="s">
        <v>154</v>
      </c>
      <c r="D205" s="14">
        <f>D206+D210+D213</f>
        <v>116500</v>
      </c>
      <c r="E205" s="18">
        <f>E206+E210</f>
        <v>91500</v>
      </c>
      <c r="F205" s="59">
        <f t="shared" si="5"/>
        <v>78.54077253218884</v>
      </c>
      <c r="G205" s="44">
        <f t="shared" si="4"/>
        <v>0.1799064191691764</v>
      </c>
    </row>
    <row r="206" spans="1:7" ht="15" customHeight="1">
      <c r="A206" s="24"/>
      <c r="B206" s="15" t="s">
        <v>155</v>
      </c>
      <c r="C206" s="16" t="s">
        <v>156</v>
      </c>
      <c r="D206" s="17">
        <f>D209</f>
        <v>59475</v>
      </c>
      <c r="E206" s="19">
        <f>E209</f>
        <v>46500</v>
      </c>
      <c r="F206" s="56">
        <f t="shared" si="5"/>
        <v>78.18411097099622</v>
      </c>
      <c r="G206" s="44">
        <f t="shared" si="4"/>
        <v>0.09142785236466343</v>
      </c>
    </row>
    <row r="207" spans="1:7" ht="15" customHeight="1">
      <c r="A207" s="24"/>
      <c r="B207" s="15"/>
      <c r="C207" s="16" t="s">
        <v>174</v>
      </c>
      <c r="D207" s="17">
        <v>32000</v>
      </c>
      <c r="E207" s="19">
        <v>25000</v>
      </c>
      <c r="F207" s="56">
        <f t="shared" si="5"/>
        <v>78.125</v>
      </c>
      <c r="G207" s="44">
        <f t="shared" si="4"/>
        <v>0.049154759335840556</v>
      </c>
    </row>
    <row r="208" spans="1:7" ht="15" customHeight="1">
      <c r="A208" s="24"/>
      <c r="B208" s="15"/>
      <c r="C208" s="16" t="s">
        <v>145</v>
      </c>
      <c r="D208" s="17">
        <v>2948</v>
      </c>
      <c r="E208" s="19">
        <v>0</v>
      </c>
      <c r="F208" s="56">
        <f t="shared" si="5"/>
        <v>0</v>
      </c>
      <c r="G208" s="44">
        <f aca="true" t="shared" si="6" ref="G208:G229">SUM((E208/50859775)*100)</f>
        <v>0</v>
      </c>
    </row>
    <row r="209" spans="1:7" ht="15" customHeight="1">
      <c r="A209" s="24"/>
      <c r="B209" s="15"/>
      <c r="C209" s="16" t="s">
        <v>16</v>
      </c>
      <c r="D209" s="17">
        <v>59475</v>
      </c>
      <c r="E209" s="19">
        <v>46500</v>
      </c>
      <c r="F209" s="56">
        <f aca="true" t="shared" si="7" ref="F209:F229">(E209/D209)*100</f>
        <v>78.18411097099622</v>
      </c>
      <c r="G209" s="44">
        <f t="shared" si="6"/>
        <v>0.09142785236466343</v>
      </c>
    </row>
    <row r="210" spans="1:7" ht="15" customHeight="1">
      <c r="A210" s="24"/>
      <c r="B210" s="15" t="s">
        <v>157</v>
      </c>
      <c r="C210" s="16" t="s">
        <v>158</v>
      </c>
      <c r="D210" s="17">
        <f>D211</f>
        <v>55000</v>
      </c>
      <c r="E210" s="19">
        <f>E211</f>
        <v>45000</v>
      </c>
      <c r="F210" s="56">
        <f t="shared" si="7"/>
        <v>81.81818181818183</v>
      </c>
      <c r="G210" s="44">
        <f t="shared" si="6"/>
        <v>0.08847856680451299</v>
      </c>
    </row>
    <row r="211" spans="1:7" ht="15" customHeight="1">
      <c r="A211" s="24"/>
      <c r="B211" s="15"/>
      <c r="C211" s="16" t="s">
        <v>16</v>
      </c>
      <c r="D211" s="17">
        <f>D212</f>
        <v>55000</v>
      </c>
      <c r="E211" s="19">
        <f>E212</f>
        <v>45000</v>
      </c>
      <c r="F211" s="56">
        <f t="shared" si="7"/>
        <v>81.81818181818183</v>
      </c>
      <c r="G211" s="44">
        <f t="shared" si="6"/>
        <v>0.08847856680451299</v>
      </c>
    </row>
    <row r="212" spans="1:7" ht="30.75" customHeight="1">
      <c r="A212" s="26"/>
      <c r="B212" s="11"/>
      <c r="C212" s="54" t="s">
        <v>212</v>
      </c>
      <c r="D212" s="17">
        <v>55000</v>
      </c>
      <c r="E212" s="19">
        <v>45000</v>
      </c>
      <c r="F212" s="56">
        <f t="shared" si="7"/>
        <v>81.81818181818183</v>
      </c>
      <c r="G212" s="65">
        <f t="shared" si="6"/>
        <v>0.08847856680451299</v>
      </c>
    </row>
    <row r="213" spans="1:7" ht="15" customHeight="1">
      <c r="A213" s="26"/>
      <c r="B213" s="15">
        <v>92195</v>
      </c>
      <c r="C213" s="16" t="s">
        <v>11</v>
      </c>
      <c r="D213" s="17">
        <f>D214</f>
        <v>2025</v>
      </c>
      <c r="E213" s="19">
        <v>0</v>
      </c>
      <c r="F213" s="56">
        <f t="shared" si="7"/>
        <v>0</v>
      </c>
      <c r="G213" s="46">
        <f t="shared" si="6"/>
        <v>0</v>
      </c>
    </row>
    <row r="214" spans="1:7" ht="15" customHeight="1">
      <c r="A214" s="26"/>
      <c r="B214" s="11"/>
      <c r="C214" s="16" t="s">
        <v>16</v>
      </c>
      <c r="D214" s="17">
        <v>2025</v>
      </c>
      <c r="E214" s="19">
        <v>0</v>
      </c>
      <c r="F214" s="56">
        <f t="shared" si="7"/>
        <v>0</v>
      </c>
      <c r="G214" s="44">
        <f t="shared" si="6"/>
        <v>0</v>
      </c>
    </row>
    <row r="215" spans="1:7" ht="15" customHeight="1">
      <c r="A215" s="23" t="s">
        <v>159</v>
      </c>
      <c r="B215" s="12"/>
      <c r="C215" s="13" t="s">
        <v>160</v>
      </c>
      <c r="D215" s="14">
        <f>D216</f>
        <v>107000</v>
      </c>
      <c r="E215" s="18">
        <f>E216</f>
        <v>110000</v>
      </c>
      <c r="F215" s="56">
        <f t="shared" si="7"/>
        <v>102.803738317757</v>
      </c>
      <c r="G215" s="44">
        <f t="shared" si="6"/>
        <v>0.21628094107769844</v>
      </c>
    </row>
    <row r="216" spans="1:7" ht="15" customHeight="1">
      <c r="A216" s="24"/>
      <c r="B216" s="15" t="s">
        <v>161</v>
      </c>
      <c r="C216" s="16" t="s">
        <v>162</v>
      </c>
      <c r="D216" s="17">
        <f>D217+D218</f>
        <v>107000</v>
      </c>
      <c r="E216" s="19">
        <f>E217</f>
        <v>110000</v>
      </c>
      <c r="F216" s="56">
        <f t="shared" si="7"/>
        <v>102.803738317757</v>
      </c>
      <c r="G216" s="44">
        <f t="shared" si="6"/>
        <v>0.21628094107769844</v>
      </c>
    </row>
    <row r="217" spans="1:7" ht="15" customHeight="1">
      <c r="A217" s="24"/>
      <c r="B217" s="15"/>
      <c r="C217" s="16" t="s">
        <v>16</v>
      </c>
      <c r="D217" s="17">
        <v>92000</v>
      </c>
      <c r="E217" s="19">
        <v>110000</v>
      </c>
      <c r="F217" s="56">
        <f t="shared" si="7"/>
        <v>119.56521739130434</v>
      </c>
      <c r="G217" s="44">
        <f t="shared" si="6"/>
        <v>0.21628094107769844</v>
      </c>
    </row>
    <row r="218" spans="1:7" ht="15" customHeight="1">
      <c r="A218" s="24"/>
      <c r="B218" s="15"/>
      <c r="C218" s="16" t="s">
        <v>28</v>
      </c>
      <c r="D218" s="17">
        <v>15000</v>
      </c>
      <c r="E218" s="19">
        <v>0</v>
      </c>
      <c r="F218" s="56">
        <f t="shared" si="7"/>
        <v>0</v>
      </c>
      <c r="G218" s="44">
        <f t="shared" si="6"/>
        <v>0</v>
      </c>
    </row>
    <row r="219" spans="1:7" ht="15" customHeight="1">
      <c r="A219" s="24"/>
      <c r="B219" s="15"/>
      <c r="C219" s="16" t="s">
        <v>163</v>
      </c>
      <c r="D219" s="17">
        <v>60000</v>
      </c>
      <c r="E219" s="19">
        <v>80000</v>
      </c>
      <c r="F219" s="56">
        <f t="shared" si="7"/>
        <v>133.33333333333331</v>
      </c>
      <c r="G219" s="44">
        <f t="shared" si="6"/>
        <v>0.15729522987468977</v>
      </c>
    </row>
    <row r="220" spans="1:7" ht="15" customHeight="1">
      <c r="A220" s="23"/>
      <c r="B220" s="12"/>
      <c r="C220" s="13" t="s">
        <v>164</v>
      </c>
      <c r="D220" s="14">
        <f>D14+D17+D23+D26+D36+D40+D44+D55+D74+D77+D85+D88+D94+D127+D137+D159+D202+D205+D215+D169</f>
        <v>58859650</v>
      </c>
      <c r="E220" s="18">
        <f>E14+E17+E23+E26+E36+E40+E44+E55+E74+E77+E85+E88+E94+E127+E137+E159+E169+E202+E205+E215</f>
        <v>50859775</v>
      </c>
      <c r="F220" s="59">
        <f t="shared" si="7"/>
        <v>86.40855832476068</v>
      </c>
      <c r="G220" s="46">
        <f t="shared" si="6"/>
        <v>100</v>
      </c>
    </row>
    <row r="221" spans="1:7" ht="15" customHeight="1">
      <c r="A221" s="24"/>
      <c r="B221" s="15"/>
      <c r="C221" s="16" t="s">
        <v>165</v>
      </c>
      <c r="D221" s="19">
        <f>D16+D19+D22+D25+D30+D35+D38+D42+D46+D48+D50+D52+D57+D60+D63+D67+D70+D73+D76+D79+D81+D84+D87+D89+D96+D100+D104+D109+D111+D114+D117+D120+D123+D125+D129+D131+D133+D136+D139+D143+D148+D152+D155+D161+D164+D168+D171+D175+D178+D181+D185+D187+D191+D195+D199+D201+D204+D209+D211+D214+D217+D158+D28</f>
        <v>54409664</v>
      </c>
      <c r="E221" s="20">
        <f>E16+E19+E22+E25+E30+E38+E42+E46+E48+E50+E52+E57+E60+E63+E70+E73+E76+E79+E81+E84+E87+E90+E91+E93+E96+E100+E104+E109+E111+E114+E117+E120+E123+E125+E129+E131+E133+E136+E139+E143+E148+E152+E155+E158+E161+E164+E168+E171+E175+E178+E181+E185+E191+E195+E199+E201+E209+E211+E214+E217+E187</f>
        <v>50719275</v>
      </c>
      <c r="F221" s="56">
        <f t="shared" si="7"/>
        <v>93.21740159983344</v>
      </c>
      <c r="G221" s="44">
        <f t="shared" si="6"/>
        <v>99.72375025253257</v>
      </c>
    </row>
    <row r="222" spans="1:7" ht="15" customHeight="1">
      <c r="A222" s="24"/>
      <c r="B222" s="15"/>
      <c r="C222" s="16" t="s">
        <v>166</v>
      </c>
      <c r="D222" s="19">
        <f>D31+D53+D58+D64+D68+D97+D101+D112+D115+D118+D121+D126+D135+D140+D144+D149+D153+D165+D172+D176+D179+D182+D188+D192+D197+D20+D39+D43+D208+D105</f>
        <v>27327797</v>
      </c>
      <c r="E222" s="20">
        <f>E31+E43+E53+E58+E64+E97+E101+E105+E112+E115+E118+E121+E126+E135+E140+E144+E149+E153+E165+E172+E176+E179+E182+E188+E192+E197</f>
        <v>28789914</v>
      </c>
      <c r="F222" s="56">
        <f t="shared" si="7"/>
        <v>105.35029223175216</v>
      </c>
      <c r="G222" s="44">
        <f t="shared" si="6"/>
        <v>56.60645175878186</v>
      </c>
    </row>
    <row r="223" spans="1:7" ht="15" customHeight="1">
      <c r="A223" s="24"/>
      <c r="B223" s="15"/>
      <c r="C223" s="16" t="s">
        <v>167</v>
      </c>
      <c r="D223" s="19">
        <f>D71+D98+D107+D141+D145+D150+D156+D162+D207+D212+D219+D83</f>
        <v>2612074</v>
      </c>
      <c r="E223" s="20">
        <f>E71+E98+E107+E141+E145+E150+E156+E162+E189+E207+E212+E219+E33</f>
        <v>3544538</v>
      </c>
      <c r="F223" s="56">
        <f t="shared" si="7"/>
        <v>135.6982229446792</v>
      </c>
      <c r="G223" s="44">
        <f t="shared" si="6"/>
        <v>6.969236493869664</v>
      </c>
    </row>
    <row r="224" spans="1:7" ht="15" customHeight="1">
      <c r="A224" s="24"/>
      <c r="B224" s="15"/>
      <c r="C224" s="16" t="s">
        <v>168</v>
      </c>
      <c r="D224" s="19">
        <f>D87</f>
        <v>1500000</v>
      </c>
      <c r="E224" s="20">
        <v>2000000</v>
      </c>
      <c r="F224" s="56">
        <f t="shared" si="7"/>
        <v>133.33333333333331</v>
      </c>
      <c r="G224" s="44">
        <f t="shared" si="6"/>
        <v>3.9323807468672443</v>
      </c>
    </row>
    <row r="225" spans="1:7" ht="33" customHeight="1">
      <c r="A225" s="24"/>
      <c r="B225" s="15"/>
      <c r="C225" s="52" t="s">
        <v>210</v>
      </c>
      <c r="D225" s="19">
        <v>20000</v>
      </c>
      <c r="E225" s="20">
        <v>20000</v>
      </c>
      <c r="F225" s="56">
        <v>0</v>
      </c>
      <c r="G225" s="44">
        <f t="shared" si="6"/>
        <v>0.03932380746867244</v>
      </c>
    </row>
    <row r="226" spans="1:7" ht="15" customHeight="1">
      <c r="A226" s="24"/>
      <c r="B226" s="15"/>
      <c r="C226" s="52" t="s">
        <v>215</v>
      </c>
      <c r="D226" s="19">
        <v>0</v>
      </c>
      <c r="E226" s="20">
        <v>50000</v>
      </c>
      <c r="F226" s="56">
        <v>0</v>
      </c>
      <c r="G226" s="44">
        <f t="shared" si="6"/>
        <v>0.09830951867168111</v>
      </c>
    </row>
    <row r="227" spans="1:7" ht="15" customHeight="1">
      <c r="A227" s="24"/>
      <c r="B227" s="15"/>
      <c r="C227" s="52" t="s">
        <v>209</v>
      </c>
      <c r="D227" s="17">
        <v>237775</v>
      </c>
      <c r="E227" s="20">
        <f>E91</f>
        <v>158812</v>
      </c>
      <c r="F227" s="56">
        <f t="shared" si="7"/>
        <v>66.79087372516034</v>
      </c>
      <c r="G227" s="44">
        <f t="shared" si="6"/>
        <v>0.3122546255857404</v>
      </c>
    </row>
    <row r="228" spans="1:7" ht="15" customHeight="1">
      <c r="A228" s="60"/>
      <c r="B228" s="61"/>
      <c r="C228" s="62" t="s">
        <v>213</v>
      </c>
      <c r="D228" s="17">
        <v>0</v>
      </c>
      <c r="E228" s="20">
        <v>621188</v>
      </c>
      <c r="F228" s="56">
        <v>0</v>
      </c>
      <c r="G228" s="44">
        <f t="shared" si="6"/>
        <v>1.221373865692485</v>
      </c>
    </row>
    <row r="229" spans="1:7" ht="15" customHeight="1" thickBot="1">
      <c r="A229" s="27"/>
      <c r="B229" s="28"/>
      <c r="C229" s="55" t="s">
        <v>170</v>
      </c>
      <c r="D229" s="31">
        <f>D32+D54+D196+D218+D65+D146+D1698+D173+D183+D166</f>
        <v>4449986</v>
      </c>
      <c r="E229" s="32">
        <f>E102+E106+E173+E183+E193+E196+E92</f>
        <v>140500</v>
      </c>
      <c r="F229" s="64">
        <f t="shared" si="7"/>
        <v>3.157313303907024</v>
      </c>
      <c r="G229" s="45">
        <f t="shared" si="6"/>
        <v>0.2762497474674239</v>
      </c>
    </row>
    <row r="230" spans="4:6" ht="12.75">
      <c r="D230" s="50"/>
      <c r="E230" s="8"/>
      <c r="F230" s="8"/>
    </row>
    <row r="231" spans="4:6" ht="12.75">
      <c r="D231" s="8"/>
      <c r="E231" s="8"/>
      <c r="F231" s="8"/>
    </row>
    <row r="232" spans="4:6" ht="12.75">
      <c r="D232" s="8"/>
      <c r="E232" s="8"/>
      <c r="F232" s="8"/>
    </row>
    <row r="233" spans="4:6" ht="12.75">
      <c r="D233" s="51"/>
      <c r="E233" s="8"/>
      <c r="F233" s="8"/>
    </row>
    <row r="234" spans="4:6" ht="12.75">
      <c r="D234" s="8"/>
      <c r="E234" s="8"/>
      <c r="F234" s="8"/>
    </row>
    <row r="235" spans="5:6" ht="12.75">
      <c r="E235" s="8"/>
      <c r="F235" s="8"/>
    </row>
    <row r="236" spans="5:6" ht="12.75">
      <c r="E236" s="8"/>
      <c r="F236" s="8"/>
    </row>
    <row r="237" spans="5:6" ht="12.75">
      <c r="E237" s="8"/>
      <c r="F237" s="8"/>
    </row>
    <row r="238" spans="5:6" ht="12.75">
      <c r="E238" s="8"/>
      <c r="F238" s="8"/>
    </row>
    <row r="239" spans="5:6" ht="12.75">
      <c r="E239" s="8"/>
      <c r="F239" s="8"/>
    </row>
    <row r="240" spans="4:6" ht="12.75">
      <c r="D240" s="50"/>
      <c r="E240" s="8"/>
      <c r="F240" s="8"/>
    </row>
    <row r="241" spans="4:6" ht="12.75">
      <c r="D241" s="50"/>
      <c r="E241" s="8"/>
      <c r="F241" s="8"/>
    </row>
    <row r="242" ht="12.75">
      <c r="D242" s="50"/>
    </row>
  </sheetData>
  <mergeCells count="4">
    <mergeCell ref="D1:G1"/>
    <mergeCell ref="D4:E4"/>
    <mergeCell ref="G10:G12"/>
    <mergeCell ref="C6:F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66"/>
      <c r="E1" s="66"/>
      <c r="F1" s="66"/>
      <c r="G1" s="66"/>
    </row>
    <row r="2" ht="12.75">
      <c r="E2" s="5"/>
    </row>
    <row r="3" ht="12.75">
      <c r="E3" s="5"/>
    </row>
    <row r="4" spans="5:6" ht="12.75">
      <c r="E4" s="67"/>
      <c r="F4" s="67"/>
    </row>
    <row r="5" spans="3:6" ht="14.25">
      <c r="C5" s="71" t="s">
        <v>195</v>
      </c>
      <c r="D5" s="71"/>
      <c r="E5" s="71"/>
      <c r="F5" s="6"/>
    </row>
    <row r="6" spans="3:5" ht="14.25">
      <c r="C6" s="71" t="s">
        <v>177</v>
      </c>
      <c r="D6" s="71"/>
      <c r="E6" s="71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68" t="s">
        <v>187</v>
      </c>
      <c r="E10" s="22"/>
      <c r="F10" s="1"/>
      <c r="G10" s="68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69"/>
      <c r="E11" s="2" t="s">
        <v>187</v>
      </c>
      <c r="F11" s="2" t="s">
        <v>180</v>
      </c>
      <c r="G11" s="69"/>
    </row>
    <row r="12" spans="1:7" ht="13.5" thickBot="1">
      <c r="A12" s="3"/>
      <c r="B12" s="3"/>
      <c r="C12" s="3"/>
      <c r="D12" s="70"/>
      <c r="E12" s="43" t="s">
        <v>179</v>
      </c>
      <c r="F12" s="4" t="s">
        <v>196</v>
      </c>
      <c r="G12" s="70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2008-11-13T10:06:12Z</cp:lastPrinted>
  <dcterms:created xsi:type="dcterms:W3CDTF">2005-11-08T10:40:11Z</dcterms:created>
  <dcterms:modified xsi:type="dcterms:W3CDTF">2008-11-13T10:06:57Z</dcterms:modified>
  <cp:category/>
  <cp:version/>
  <cp:contentType/>
  <cp:contentStatus/>
</cp:coreProperties>
</file>