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<sst xmlns="http://schemas.openxmlformats.org/spreadsheetml/2006/main" count="303" uniqueCount="143">
  <si>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</si>
  <si>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</si>
  <si>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</si>
  <si>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</si>
  <si>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</si>
  <si>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</si>
  <si>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</si>
  <si>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</si>
  <si>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</si>
  <si>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</si>
  <si>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</si>
  <si>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</si>
  <si>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</si>
  <si>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</si>
  <si>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</si>
  <si>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</si>
  <si>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</si>
  <si>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</si>
  <si>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</si>
  <si>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</si>
  <si>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</si>
  <si>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</si>
  <si>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</si>
  <si>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</si>
  <si>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</si>
  <si>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</si>
  <si>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</si>
  <si>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</si>
  <si>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</si>
  <si>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</si>
  <si>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</si>
  <si>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</si>
  <si>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</si>
  <si>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</si>
  <si>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</si>
  <si>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</si>
  <si>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</si>
  <si>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</si>
  <si>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</si>
  <si>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</si>
  <si>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</si>
  <si>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</si>
  <si>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</si>
  <si>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</si>
  <si>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</si>
  <si>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</si>
  <si>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</si>
  <si>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</si>
  <si>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</si>
  <si>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</si>
  <si>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</si>
  <si>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</si>
  <si>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</si>
  <si>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</si>
  <si>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</si>
  <si>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</si>
  <si>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</si>
  <si>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</si>
  <si>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</si>
  <si>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</si>
  <si>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</si>
  <si>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</si>
  <si>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</si>
  <si>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</si>
  <si>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</si>
  <si>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</si>
  <si>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</si>
  <si>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</si>
  <si>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</si>
  <si>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</si>
  <si>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</si>
  <si>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</si>
  <si>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</si>
  <si>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</si>
  <si>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</si>
  <si>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</si>
  <si>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</si>
  <si>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</si>
  <si>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</si>
  <si>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</si>
  <si>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</si>
  <si>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</si>
  <si>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</si>
  <si>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</si>
  <si>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</si>
  <si>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</si>
  <si>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</si>
  <si>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</si>
  <si>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</si>
  <si>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</si>
  <si>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</si>
  <si>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</si>
  <si>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</si>
  <si>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</si>
  <si>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</si>
  <si>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</si>
  <si>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</si>
  <si>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</si>
  <si>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</si>
  <si>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</si>
  <si>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</si>
  <si>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</si>
  <si>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</si>
  <si>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</si>
  <si>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</si>
  <si>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</si>
  <si>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</si>
  <si>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</si>
  <si>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</si>
  <si>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</si>
  <si>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</si>
  <si>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</si>
  <si>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Dotacje celowe otrzymane z budzetu państwa na realizację bieżących zadań własnych powiatu</t>
  </si>
  <si>
    <t>Środki nadofinansowanie  własnych zadań bieżących  gmin (związków gmin),powiatów (związków powiatów), samorządów województw,pozyskane z innych żródeł.</t>
  </si>
  <si>
    <t>O910</t>
  </si>
  <si>
    <t>Kwalifikacja wojskowa</t>
  </si>
  <si>
    <t>Odsetki do nieterminowych wpłat z tytułu podatków i opłat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</si>
  <si>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</si>
  <si>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</si>
  <si>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</si>
  <si>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</si>
  <si>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</si>
  <si>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         dochody majatkowe</t>
  </si>
  <si>
    <t xml:space="preserve">                                    z tego: dochody bieżące</t>
  </si>
  <si>
    <t>Dotacje celowe w ramach programów finansowanych z udziałem środków europejskich oraz środków...</t>
  </si>
  <si>
    <t>Udział % w dochodach ogółem</t>
  </si>
  <si>
    <t>Obrona cywilna</t>
  </si>
  <si>
    <t>Środki na uzupełnienie dochodów powiatów</t>
  </si>
  <si>
    <t>O927</t>
  </si>
  <si>
    <t>Pozostałe odsetki…..</t>
  </si>
  <si>
    <t>Pozostałe odsetki…</t>
  </si>
  <si>
    <t>Dotacja celowa otrzymana  z tytułu pomocy finansowej udzielonej między jednostkami samorządu terytorialnego  na dofinansowanie własnych zadań bieżących</t>
  </si>
  <si>
    <t>Dotacja celowa otrzymana z tytułu pomocy finansowej udzielanej między jednostkami samorządu terytorialnego na dofinansowanie  własnych zadań inwestycyjnych i zakupów inwestycyjnych</t>
  </si>
  <si>
    <t>Środki otrzymane od pozostałych jednostek zaliczanych do sektora finansów publicznych na realizację   zadań bieżących jednostek zaliczanych  do sektora finan.publiczn.</t>
  </si>
  <si>
    <t xml:space="preserve">                             WEDŁUG ŹRÓDEŁ I DZIAŁÓW KLASYFIKACJI BUDŻETOWEJ </t>
  </si>
  <si>
    <t xml:space="preserve">Dotacja celowa otrzymana z tytułu pomocy finansowej udzialonej między jednostkami  samorządu terytorialnego na dofinansowanie  własnych zadań inwestycyjnych i zakupów inwestycyjnych </t>
  </si>
  <si>
    <t xml:space="preserve">Plan  na 2012 rok po zmianach </t>
  </si>
  <si>
    <t>Plan na 2012 rok wg uchwały budżetowej</t>
  </si>
  <si>
    <t>% (kol 7:6)</t>
  </si>
  <si>
    <t xml:space="preserve">                            DOCHODY  POWIATU  PLANOWANE I ZREALIZOWANE W I PÓŁROCZU   2012 ROKU</t>
  </si>
  <si>
    <t>Wykonanie na 30.06.2012</t>
  </si>
  <si>
    <t>Drogi publiczne wojewódzkie</t>
  </si>
  <si>
    <t xml:space="preserve">Dotacje celowe otrzymane z samorządu województwa na inwestycje i zakupy inwestycyjne realizowane  na podstawie porozumień (umów) między jednostkami samorządu teytorialnego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</si>
</sst>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9" fontId="0" fillId="0" borderId="0" xfId="42" applyNumberFormat="1" applyFont="1" applyAlignment="1">
      <alignment/>
    </xf>
    <xf numFmtId="43" fontId="6" fillId="0" borderId="10" xfId="42" applyFont="1" applyBorder="1" applyAlignment="1">
      <alignment wrapText="1"/>
    </xf>
    <xf numFmtId="169" fontId="6" fillId="0" borderId="10" xfId="42" applyNumberFormat="1" applyFont="1" applyBorder="1" applyAlignment="1">
      <alignment wrapText="1"/>
    </xf>
    <xf numFmtId="43" fontId="6" fillId="0" borderId="12" xfId="42" applyFont="1" applyBorder="1" applyAlignment="1">
      <alignment wrapText="1"/>
    </xf>
    <xf numFmtId="169" fontId="7" fillId="0" borderId="10" xfId="42" applyNumberFormat="1" applyFont="1" applyBorder="1" applyAlignment="1">
      <alignment wrapText="1"/>
    </xf>
    <xf numFmtId="169" fontId="7" fillId="0" borderId="10" xfId="42" applyNumberFormat="1" applyFont="1" applyBorder="1" applyAlignment="1">
      <alignment horizontal="center" wrapText="1"/>
    </xf>
    <xf numFmtId="169" fontId="6" fillId="0" borderId="10" xfId="42" applyNumberFormat="1" applyFont="1" applyBorder="1" applyAlignment="1">
      <alignment horizontal="center" wrapText="1"/>
    </xf>
    <xf numFmtId="169" fontId="7" fillId="0" borderId="15" xfId="42" applyNumberFormat="1" applyFont="1" applyBorder="1" applyAlignment="1">
      <alignment horizontal="center" wrapText="1"/>
    </xf>
    <xf numFmtId="169" fontId="6" fillId="0" borderId="16" xfId="42" applyNumberFormat="1" applyFont="1" applyBorder="1" applyAlignment="1">
      <alignment wrapText="1"/>
    </xf>
    <xf numFmtId="43" fontId="6" fillId="0" borderId="16" xfId="42" applyFont="1" applyBorder="1" applyAlignment="1">
      <alignment wrapText="1"/>
    </xf>
    <xf numFmtId="169" fontId="6" fillId="0" borderId="16" xfId="42" applyNumberFormat="1" applyFont="1" applyFill="1" applyBorder="1" applyAlignment="1">
      <alignment wrapText="1"/>
    </xf>
    <xf numFmtId="169" fontId="6" fillId="0" borderId="16" xfId="0" applyNumberFormat="1" applyFont="1" applyBorder="1" applyAlignment="1">
      <alignment/>
    </xf>
    <xf numFmtId="43" fontId="6" fillId="0" borderId="17" xfId="42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6" fillId="0" borderId="21" xfId="42" applyFont="1" applyBorder="1" applyAlignment="1">
      <alignment wrapText="1"/>
    </xf>
    <xf numFmtId="43" fontId="6" fillId="0" borderId="22" xfId="42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7" fillId="0" borderId="10" xfId="42" applyNumberFormat="1" applyFont="1" applyBorder="1" applyAlignment="1">
      <alignment wrapText="1"/>
    </xf>
    <xf numFmtId="43" fontId="7" fillId="0" borderId="10" xfId="42" applyFont="1" applyBorder="1" applyAlignment="1">
      <alignment wrapText="1"/>
    </xf>
    <xf numFmtId="169" fontId="7" fillId="0" borderId="23" xfId="42" applyNumberFormat="1" applyFont="1" applyBorder="1" applyAlignment="1">
      <alignment horizontal="center" wrapText="1"/>
    </xf>
    <xf numFmtId="169" fontId="7" fillId="0" borderId="17" xfId="42" applyNumberFormat="1" applyFont="1" applyBorder="1" applyAlignment="1">
      <alignment horizontal="center" wrapText="1"/>
    </xf>
    <xf numFmtId="43" fontId="6" fillId="0" borderId="15" xfId="42" applyFont="1" applyBorder="1" applyAlignment="1">
      <alignment wrapText="1"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74">
      <selection activeCell="H99" sqref="H99:H100"/>
    </sheetView>
  </sheetViews>
  <sheetFormatPr defaultColWidth="9.140625" defaultRowHeight="12.75"/>
  <cols>
    <col min="1" max="1" width="6.00390625" style="0" customWidth="1"/>
    <col min="3" max="3" width="6.421875" style="0" customWidth="1"/>
    <col min="4" max="4" width="51.00390625" style="0" customWidth="1"/>
    <col min="5" max="7" width="12.00390625" style="0" customWidth="1"/>
    <col min="8" max="8" width="11.00390625" style="0" customWidth="1"/>
    <col min="9" max="9" width="11.57421875" style="0" customWidth="1"/>
  </cols>
  <sheetData>
    <row r="1" spans="1:9" ht="12.75" customHeight="1">
      <c r="A1" s="45" t="s">
        <v>139</v>
      </c>
      <c r="B1" s="45"/>
      <c r="C1" s="45"/>
      <c r="D1" s="45"/>
      <c r="E1" s="45"/>
      <c r="F1" s="45"/>
      <c r="G1" s="45"/>
      <c r="H1" s="45"/>
      <c r="I1" s="45"/>
    </row>
    <row r="2" spans="1:9" ht="15.75" customHeight="1" thickBot="1">
      <c r="A2" s="45" t="s">
        <v>134</v>
      </c>
      <c r="B2" s="45"/>
      <c r="C2" s="45"/>
      <c r="D2" s="45"/>
      <c r="E2" s="45"/>
      <c r="F2" s="45"/>
      <c r="G2" s="45"/>
      <c r="H2" s="45"/>
      <c r="I2" s="45"/>
    </row>
    <row r="3" spans="1:9" ht="51" customHeight="1">
      <c r="A3" s="31" t="s">
        <v>0</v>
      </c>
      <c r="B3" s="30" t="s">
        <v>1</v>
      </c>
      <c r="C3" s="30" t="s">
        <v>2</v>
      </c>
      <c r="D3" s="30" t="s">
        <v>3</v>
      </c>
      <c r="E3" s="30" t="s">
        <v>137</v>
      </c>
      <c r="F3" s="30" t="s">
        <v>136</v>
      </c>
      <c r="G3" s="30" t="s">
        <v>140</v>
      </c>
      <c r="H3" s="30" t="s">
        <v>138</v>
      </c>
      <c r="I3" s="32" t="s">
        <v>125</v>
      </c>
    </row>
    <row r="4" spans="1:9" ht="12.75" customHeight="1">
      <c r="A4" s="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4">
        <v>9</v>
      </c>
    </row>
    <row r="5" spans="1:9" ht="18" customHeight="1">
      <c r="A5" s="6" t="s">
        <v>85</v>
      </c>
      <c r="B5" s="3"/>
      <c r="C5" s="4"/>
      <c r="D5" s="4" t="s">
        <v>4</v>
      </c>
      <c r="E5" s="19">
        <f>E6</f>
        <v>25000</v>
      </c>
      <c r="F5" s="19">
        <f>F6</f>
        <v>25000</v>
      </c>
      <c r="G5" s="19">
        <v>0</v>
      </c>
      <c r="H5" s="18">
        <f>G5/F5*100</f>
        <v>0</v>
      </c>
      <c r="I5" s="20">
        <f>SUM((G5/31809157)*100)</f>
        <v>0</v>
      </c>
    </row>
    <row r="6" spans="1:9" ht="15">
      <c r="A6" s="5"/>
      <c r="B6" s="1" t="s">
        <v>96</v>
      </c>
      <c r="C6" s="2"/>
      <c r="D6" s="2" t="s">
        <v>5</v>
      </c>
      <c r="E6" s="21">
        <f>E7</f>
        <v>25000</v>
      </c>
      <c r="F6" s="21">
        <f>F7</f>
        <v>25000</v>
      </c>
      <c r="G6" s="21">
        <v>0</v>
      </c>
      <c r="H6" s="18">
        <f aca="true" t="shared" si="0" ref="H6:H55">G6/F6*100</f>
        <v>0</v>
      </c>
      <c r="I6" s="20">
        <f aca="true" t="shared" si="1" ref="I6:I53">SUM((G6/31809157)*100)</f>
        <v>0</v>
      </c>
    </row>
    <row r="7" spans="1:9" ht="44.25" customHeight="1">
      <c r="A7" s="5"/>
      <c r="B7" s="1"/>
      <c r="C7" s="1">
        <v>2110</v>
      </c>
      <c r="D7" s="2" t="s">
        <v>6</v>
      </c>
      <c r="E7" s="21">
        <v>25000</v>
      </c>
      <c r="F7" s="21">
        <v>25000</v>
      </c>
      <c r="G7" s="21">
        <v>0</v>
      </c>
      <c r="H7" s="18">
        <f t="shared" si="0"/>
        <v>0</v>
      </c>
      <c r="I7" s="20">
        <f t="shared" si="1"/>
        <v>0</v>
      </c>
    </row>
    <row r="8" spans="1:9" ht="14.25">
      <c r="A8" s="6" t="s">
        <v>86</v>
      </c>
      <c r="B8" s="3"/>
      <c r="C8" s="3"/>
      <c r="D8" s="4" t="s">
        <v>7</v>
      </c>
      <c r="E8" s="19">
        <f aca="true" t="shared" si="2" ref="E8:G9">E9</f>
        <v>122738</v>
      </c>
      <c r="F8" s="19">
        <f t="shared" si="2"/>
        <v>129238</v>
      </c>
      <c r="G8" s="19">
        <f t="shared" si="2"/>
        <v>60578</v>
      </c>
      <c r="H8" s="18">
        <f t="shared" si="0"/>
        <v>46.87321066559371</v>
      </c>
      <c r="I8" s="20">
        <f t="shared" si="1"/>
        <v>0.19044201642942</v>
      </c>
    </row>
    <row r="9" spans="1:9" ht="15">
      <c r="A9" s="5"/>
      <c r="B9" s="1" t="s">
        <v>97</v>
      </c>
      <c r="C9" s="1"/>
      <c r="D9" s="2" t="s">
        <v>8</v>
      </c>
      <c r="E9" s="21">
        <f t="shared" si="2"/>
        <v>122738</v>
      </c>
      <c r="F9" s="21">
        <f t="shared" si="2"/>
        <v>129238</v>
      </c>
      <c r="G9" s="21">
        <f t="shared" si="2"/>
        <v>60578</v>
      </c>
      <c r="H9" s="18">
        <f t="shared" si="0"/>
        <v>46.87321066559371</v>
      </c>
      <c r="I9" s="20">
        <f t="shared" si="1"/>
        <v>0.19044201642942</v>
      </c>
    </row>
    <row r="10" spans="1:9" ht="57.75" customHeight="1">
      <c r="A10" s="5"/>
      <c r="B10" s="1"/>
      <c r="C10" s="1">
        <v>2460</v>
      </c>
      <c r="D10" s="2" t="s">
        <v>83</v>
      </c>
      <c r="E10" s="21">
        <v>122738</v>
      </c>
      <c r="F10" s="21">
        <v>129238</v>
      </c>
      <c r="G10" s="21">
        <v>60578</v>
      </c>
      <c r="H10" s="18">
        <f t="shared" si="0"/>
        <v>46.87321066559371</v>
      </c>
      <c r="I10" s="20">
        <f t="shared" si="1"/>
        <v>0.19044201642942</v>
      </c>
    </row>
    <row r="11" spans="1:9" ht="14.25">
      <c r="A11" s="6">
        <v>600</v>
      </c>
      <c r="B11" s="3"/>
      <c r="C11" s="3"/>
      <c r="D11" s="4" t="s">
        <v>9</v>
      </c>
      <c r="E11" s="19">
        <f>E14+E18</f>
        <v>580</v>
      </c>
      <c r="F11" s="19">
        <f>F14+F18+F13</f>
        <v>8455580</v>
      </c>
      <c r="G11" s="19">
        <f>G14+G18</f>
        <v>600611</v>
      </c>
      <c r="H11" s="18">
        <f t="shared" si="0"/>
        <v>7.103131896333545</v>
      </c>
      <c r="I11" s="20">
        <f t="shared" si="1"/>
        <v>1.888170126608511</v>
      </c>
    </row>
    <row r="12" spans="1:9" ht="15">
      <c r="A12" s="6"/>
      <c r="B12" s="35">
        <v>60013</v>
      </c>
      <c r="C12" s="3"/>
      <c r="D12" s="36" t="s">
        <v>141</v>
      </c>
      <c r="E12" s="37">
        <v>0</v>
      </c>
      <c r="F12" s="37">
        <f>F13</f>
        <v>435000</v>
      </c>
      <c r="G12" s="37">
        <v>0</v>
      </c>
      <c r="H12" s="38">
        <v>0</v>
      </c>
      <c r="I12" s="20">
        <f t="shared" si="1"/>
        <v>0</v>
      </c>
    </row>
    <row r="13" spans="1:9" ht="60">
      <c r="A13" s="6"/>
      <c r="B13" s="3"/>
      <c r="C13" s="35">
        <v>6630</v>
      </c>
      <c r="D13" s="36" t="s">
        <v>142</v>
      </c>
      <c r="E13" s="37">
        <v>0</v>
      </c>
      <c r="F13" s="37">
        <v>435000</v>
      </c>
      <c r="G13" s="37">
        <v>0</v>
      </c>
      <c r="H13" s="38">
        <v>0</v>
      </c>
      <c r="I13" s="20">
        <f t="shared" si="1"/>
        <v>0</v>
      </c>
    </row>
    <row r="14" spans="1:9" ht="15">
      <c r="A14" s="5"/>
      <c r="B14" s="1">
        <v>60014</v>
      </c>
      <c r="C14" s="1"/>
      <c r="D14" s="2" t="s">
        <v>10</v>
      </c>
      <c r="E14" s="21">
        <f>E15+E16+E17</f>
        <v>580</v>
      </c>
      <c r="F14" s="21">
        <f>F15+F16+F17</f>
        <v>520580</v>
      </c>
      <c r="G14" s="21">
        <f>G15+G16+G17</f>
        <v>600611</v>
      </c>
      <c r="H14" s="18">
        <f t="shared" si="0"/>
        <v>115.37342963617503</v>
      </c>
      <c r="I14" s="20">
        <f t="shared" si="1"/>
        <v>1.888170126608511</v>
      </c>
    </row>
    <row r="15" spans="1:9" ht="15">
      <c r="A15" s="5"/>
      <c r="B15" s="1"/>
      <c r="C15" s="1" t="s">
        <v>92</v>
      </c>
      <c r="D15" s="2" t="s">
        <v>12</v>
      </c>
      <c r="E15" s="21">
        <v>500</v>
      </c>
      <c r="F15" s="21">
        <v>500</v>
      </c>
      <c r="G15" s="21">
        <v>556</v>
      </c>
      <c r="H15" s="18">
        <f t="shared" si="0"/>
        <v>111.20000000000002</v>
      </c>
      <c r="I15" s="20">
        <f t="shared" si="1"/>
        <v>0.0017479243476964826</v>
      </c>
    </row>
    <row r="16" spans="1:9" ht="15">
      <c r="A16" s="5"/>
      <c r="B16" s="1"/>
      <c r="C16" s="1" t="s">
        <v>93</v>
      </c>
      <c r="D16" s="2" t="s">
        <v>13</v>
      </c>
      <c r="E16" s="21">
        <v>80</v>
      </c>
      <c r="F16" s="21">
        <v>80</v>
      </c>
      <c r="G16" s="21">
        <v>55</v>
      </c>
      <c r="H16" s="18">
        <f t="shared" si="0"/>
        <v>68.75</v>
      </c>
      <c r="I16" s="20">
        <f t="shared" si="1"/>
        <v>0.0001729061854735729</v>
      </c>
    </row>
    <row r="17" spans="1:9" ht="61.5" customHeight="1">
      <c r="A17" s="5"/>
      <c r="B17" s="1"/>
      <c r="C17" s="1">
        <v>6300</v>
      </c>
      <c r="D17" s="2" t="s">
        <v>135</v>
      </c>
      <c r="E17" s="21"/>
      <c r="F17" s="21">
        <v>520000</v>
      </c>
      <c r="G17" s="21">
        <v>600000</v>
      </c>
      <c r="H17" s="18">
        <f>G17/F17*100</f>
        <v>115.38461538461537</v>
      </c>
      <c r="I17" s="20">
        <f t="shared" si="1"/>
        <v>1.886249296075341</v>
      </c>
    </row>
    <row r="18" spans="1:9" ht="15">
      <c r="A18" s="5"/>
      <c r="B18" s="1">
        <v>60078</v>
      </c>
      <c r="C18" s="1"/>
      <c r="D18" s="2" t="s">
        <v>103</v>
      </c>
      <c r="E18" s="21">
        <v>0</v>
      </c>
      <c r="F18" s="21">
        <f>F19</f>
        <v>7500000</v>
      </c>
      <c r="G18" s="21">
        <v>0</v>
      </c>
      <c r="H18" s="18">
        <f t="shared" si="0"/>
        <v>0</v>
      </c>
      <c r="I18" s="20">
        <f t="shared" si="1"/>
        <v>0</v>
      </c>
    </row>
    <row r="19" spans="1:9" ht="30">
      <c r="A19" s="5"/>
      <c r="B19" s="1"/>
      <c r="C19" s="1">
        <v>2130</v>
      </c>
      <c r="D19" s="2" t="s">
        <v>104</v>
      </c>
      <c r="E19" s="21"/>
      <c r="F19" s="21">
        <v>7500000</v>
      </c>
      <c r="G19" s="21">
        <v>0</v>
      </c>
      <c r="H19" s="18">
        <f t="shared" si="0"/>
        <v>0</v>
      </c>
      <c r="I19" s="20">
        <f t="shared" si="1"/>
        <v>0</v>
      </c>
    </row>
    <row r="20" spans="1:9" ht="14.25">
      <c r="A20" s="6">
        <v>700</v>
      </c>
      <c r="B20" s="3"/>
      <c r="C20" s="3"/>
      <c r="D20" s="4" t="s">
        <v>15</v>
      </c>
      <c r="E20" s="19">
        <f>E21</f>
        <v>3416416</v>
      </c>
      <c r="F20" s="19">
        <f>F21</f>
        <v>3521116</v>
      </c>
      <c r="G20" s="19">
        <f>G21</f>
        <v>437352</v>
      </c>
      <c r="H20" s="18">
        <f t="shared" si="0"/>
        <v>12.420834758071022</v>
      </c>
      <c r="I20" s="20">
        <f t="shared" si="1"/>
        <v>1.3749248368952374</v>
      </c>
    </row>
    <row r="21" spans="1:9" ht="15">
      <c r="A21" s="5"/>
      <c r="B21" s="1">
        <v>70005</v>
      </c>
      <c r="C21" s="1"/>
      <c r="D21" s="2" t="s">
        <v>16</v>
      </c>
      <c r="E21" s="21">
        <f>E22+E23+E24+E25+E26+E27+E28</f>
        <v>3416416</v>
      </c>
      <c r="F21" s="21">
        <f>F22+F23+F24+F25+F26+F27+F28</f>
        <v>3521116</v>
      </c>
      <c r="G21" s="21">
        <f>G22+G23+G24+G25+G26+G27+G28</f>
        <v>437352</v>
      </c>
      <c r="H21" s="18">
        <f t="shared" si="0"/>
        <v>12.420834758071022</v>
      </c>
      <c r="I21" s="20">
        <f t="shared" si="1"/>
        <v>1.3749248368952374</v>
      </c>
    </row>
    <row r="22" spans="1:9" ht="32.25" customHeight="1">
      <c r="A22" s="5"/>
      <c r="B22" s="1"/>
      <c r="C22" s="1" t="s">
        <v>88</v>
      </c>
      <c r="D22" s="2" t="s">
        <v>17</v>
      </c>
      <c r="E22" s="21">
        <v>666</v>
      </c>
      <c r="F22" s="21">
        <v>666</v>
      </c>
      <c r="G22" s="21">
        <v>666</v>
      </c>
      <c r="H22" s="18">
        <f t="shared" si="0"/>
        <v>100</v>
      </c>
      <c r="I22" s="20">
        <f t="shared" si="1"/>
        <v>0.0020937367186436282</v>
      </c>
    </row>
    <row r="23" spans="1:9" ht="59.25" customHeight="1">
      <c r="A23" s="5"/>
      <c r="B23" s="1"/>
      <c r="C23" s="1" t="s">
        <v>90</v>
      </c>
      <c r="D23" s="2" t="s">
        <v>44</v>
      </c>
      <c r="E23" s="21">
        <v>18000</v>
      </c>
      <c r="F23" s="21">
        <v>18000</v>
      </c>
      <c r="G23" s="21">
        <v>12047</v>
      </c>
      <c r="H23" s="18">
        <f t="shared" si="0"/>
        <v>66.92777777777778</v>
      </c>
      <c r="I23" s="20">
        <f t="shared" si="1"/>
        <v>0.03787274211636605</v>
      </c>
    </row>
    <row r="24" spans="1:9" ht="31.5" customHeight="1">
      <c r="A24" s="5"/>
      <c r="B24" s="1"/>
      <c r="C24" s="1" t="s">
        <v>100</v>
      </c>
      <c r="D24" s="2" t="s">
        <v>111</v>
      </c>
      <c r="E24" s="22">
        <v>3000000</v>
      </c>
      <c r="F24" s="22">
        <v>3000000</v>
      </c>
      <c r="G24" s="22">
        <v>30000</v>
      </c>
      <c r="H24" s="18">
        <f t="shared" si="0"/>
        <v>1</v>
      </c>
      <c r="I24" s="20">
        <f t="shared" si="1"/>
        <v>0.09431246480376704</v>
      </c>
    </row>
    <row r="25" spans="1:9" ht="13.5" customHeight="1">
      <c r="A25" s="5"/>
      <c r="B25" s="1"/>
      <c r="C25" s="1" t="s">
        <v>92</v>
      </c>
      <c r="D25" s="2" t="s">
        <v>12</v>
      </c>
      <c r="E25" s="22"/>
      <c r="F25" s="22">
        <v>0</v>
      </c>
      <c r="G25" s="22">
        <v>2</v>
      </c>
      <c r="H25" s="18">
        <v>0</v>
      </c>
      <c r="I25" s="20">
        <f t="shared" si="1"/>
        <v>6.287497653584469E-06</v>
      </c>
    </row>
    <row r="26" spans="1:9" ht="16.5" customHeight="1">
      <c r="A26" s="5"/>
      <c r="B26" s="1"/>
      <c r="C26" s="1" t="s">
        <v>93</v>
      </c>
      <c r="D26" s="2" t="s">
        <v>13</v>
      </c>
      <c r="E26" s="22"/>
      <c r="F26" s="22">
        <v>0</v>
      </c>
      <c r="G26" s="22">
        <v>74</v>
      </c>
      <c r="H26" s="18">
        <v>0</v>
      </c>
      <c r="I26" s="20">
        <f t="shared" si="1"/>
        <v>0.00023263741318262538</v>
      </c>
    </row>
    <row r="27" spans="1:9" ht="45" customHeight="1">
      <c r="A27" s="5"/>
      <c r="B27" s="1"/>
      <c r="C27" s="1">
        <v>2110</v>
      </c>
      <c r="D27" s="2" t="s">
        <v>6</v>
      </c>
      <c r="E27" s="22">
        <v>100000</v>
      </c>
      <c r="F27" s="22">
        <v>204700</v>
      </c>
      <c r="G27" s="22">
        <v>96932</v>
      </c>
      <c r="H27" s="18">
        <f t="shared" si="0"/>
        <v>47.35319980459208</v>
      </c>
      <c r="I27" s="20">
        <f t="shared" si="1"/>
        <v>0.3047298612786249</v>
      </c>
    </row>
    <row r="28" spans="1:9" ht="44.25" customHeight="1">
      <c r="A28" s="5"/>
      <c r="B28" s="1"/>
      <c r="C28" s="1">
        <v>2360</v>
      </c>
      <c r="D28" s="2" t="s">
        <v>19</v>
      </c>
      <c r="E28" s="21">
        <v>297750</v>
      </c>
      <c r="F28" s="21">
        <v>297750</v>
      </c>
      <c r="G28" s="21">
        <v>297631</v>
      </c>
      <c r="H28" s="18">
        <f t="shared" si="0"/>
        <v>99.9600335852225</v>
      </c>
      <c r="I28" s="20">
        <f t="shared" si="1"/>
        <v>0.9356771070669996</v>
      </c>
    </row>
    <row r="29" spans="1:9" ht="14.25">
      <c r="A29" s="6">
        <v>710</v>
      </c>
      <c r="B29" s="3"/>
      <c r="C29" s="3"/>
      <c r="D29" s="4" t="s">
        <v>20</v>
      </c>
      <c r="E29" s="19">
        <f>E30+E36+E38+E40</f>
        <v>1179308</v>
      </c>
      <c r="F29" s="19">
        <f>F30+F36+F38+F40</f>
        <v>1248928</v>
      </c>
      <c r="G29" s="19">
        <f>G30+G36+G38+G40</f>
        <v>518150</v>
      </c>
      <c r="H29" s="18">
        <f t="shared" si="0"/>
        <v>41.48757974839222</v>
      </c>
      <c r="I29" s="20">
        <f t="shared" si="1"/>
        <v>1.6289334546023966</v>
      </c>
    </row>
    <row r="30" spans="1:9" ht="15">
      <c r="A30" s="5"/>
      <c r="B30" s="1">
        <v>71012</v>
      </c>
      <c r="C30" s="1"/>
      <c r="D30" s="2" t="s">
        <v>21</v>
      </c>
      <c r="E30" s="21">
        <f>E32+E33+E34+E35+E31</f>
        <v>767830</v>
      </c>
      <c r="F30" s="21">
        <f>F32+F33+F34+F35+F31</f>
        <v>767830</v>
      </c>
      <c r="G30" s="21">
        <f>G32+G33+G34+G35+G31</f>
        <v>332700</v>
      </c>
      <c r="H30" s="18">
        <f t="shared" si="0"/>
        <v>43.32990375473737</v>
      </c>
      <c r="I30" s="20">
        <f t="shared" si="1"/>
        <v>1.0459252346737766</v>
      </c>
    </row>
    <row r="31" spans="1:9" ht="15">
      <c r="A31" s="5"/>
      <c r="B31" s="1"/>
      <c r="C31" s="1" t="s">
        <v>89</v>
      </c>
      <c r="D31" s="2" t="s">
        <v>11</v>
      </c>
      <c r="E31" s="21">
        <v>50</v>
      </c>
      <c r="F31" s="21">
        <v>50</v>
      </c>
      <c r="G31" s="21">
        <v>54</v>
      </c>
      <c r="H31" s="18">
        <f t="shared" si="0"/>
        <v>108</v>
      </c>
      <c r="I31" s="20">
        <f t="shared" si="1"/>
        <v>0.00016976243664678067</v>
      </c>
    </row>
    <row r="32" spans="1:9" ht="15">
      <c r="A32" s="5"/>
      <c r="B32" s="1"/>
      <c r="C32" s="1" t="s">
        <v>91</v>
      </c>
      <c r="D32" s="2" t="s">
        <v>51</v>
      </c>
      <c r="E32" s="21">
        <v>665000</v>
      </c>
      <c r="F32" s="21">
        <v>665000</v>
      </c>
      <c r="G32" s="21">
        <v>281168</v>
      </c>
      <c r="H32" s="18">
        <f t="shared" si="0"/>
        <v>42.2809022556391</v>
      </c>
      <c r="I32" s="20">
        <f t="shared" si="1"/>
        <v>0.8839215701315191</v>
      </c>
    </row>
    <row r="33" spans="1:9" ht="15">
      <c r="A33" s="5"/>
      <c r="B33" s="1"/>
      <c r="C33" s="1" t="s">
        <v>92</v>
      </c>
      <c r="D33" s="2" t="s">
        <v>12</v>
      </c>
      <c r="E33" s="21">
        <v>670</v>
      </c>
      <c r="F33" s="21">
        <v>670</v>
      </c>
      <c r="G33" s="21">
        <v>408</v>
      </c>
      <c r="H33" s="18">
        <f t="shared" si="0"/>
        <v>60.895522388059696</v>
      </c>
      <c r="I33" s="20">
        <f t="shared" si="1"/>
        <v>0.0012826495213312317</v>
      </c>
    </row>
    <row r="34" spans="1:9" ht="15">
      <c r="A34" s="5"/>
      <c r="B34" s="1"/>
      <c r="C34" s="1" t="s">
        <v>93</v>
      </c>
      <c r="D34" s="2" t="s">
        <v>13</v>
      </c>
      <c r="E34" s="21">
        <v>110</v>
      </c>
      <c r="F34" s="21">
        <v>110</v>
      </c>
      <c r="G34" s="21">
        <v>70</v>
      </c>
      <c r="H34" s="18">
        <f t="shared" si="0"/>
        <v>63.63636363636363</v>
      </c>
      <c r="I34" s="20">
        <f t="shared" si="1"/>
        <v>0.00022006241787545644</v>
      </c>
    </row>
    <row r="35" spans="1:9" ht="45.75" customHeight="1">
      <c r="A35" s="5"/>
      <c r="B35" s="1"/>
      <c r="C35" s="1">
        <v>2110</v>
      </c>
      <c r="D35" s="2" t="s">
        <v>6</v>
      </c>
      <c r="E35" s="21">
        <v>102000</v>
      </c>
      <c r="F35" s="21">
        <v>102000</v>
      </c>
      <c r="G35" s="21">
        <v>51000</v>
      </c>
      <c r="H35" s="18">
        <f t="shared" si="0"/>
        <v>50</v>
      </c>
      <c r="I35" s="20">
        <f t="shared" si="1"/>
        <v>0.16033119016640396</v>
      </c>
    </row>
    <row r="36" spans="1:9" ht="15">
      <c r="A36" s="5"/>
      <c r="B36" s="1">
        <v>71013</v>
      </c>
      <c r="C36" s="1"/>
      <c r="D36" s="2" t="s">
        <v>22</v>
      </c>
      <c r="E36" s="21">
        <f>E37</f>
        <v>46500</v>
      </c>
      <c r="F36" s="21">
        <f>F37</f>
        <v>116500</v>
      </c>
      <c r="G36" s="21">
        <v>0</v>
      </c>
      <c r="H36" s="18">
        <f t="shared" si="0"/>
        <v>0</v>
      </c>
      <c r="I36" s="20">
        <f t="shared" si="1"/>
        <v>0</v>
      </c>
    </row>
    <row r="37" spans="1:9" ht="48" customHeight="1">
      <c r="A37" s="5"/>
      <c r="B37" s="1"/>
      <c r="C37" s="1">
        <v>2110</v>
      </c>
      <c r="D37" s="2" t="s">
        <v>6</v>
      </c>
      <c r="E37" s="21">
        <v>46500</v>
      </c>
      <c r="F37" s="21">
        <v>116500</v>
      </c>
      <c r="G37" s="21">
        <v>0</v>
      </c>
      <c r="H37" s="18">
        <f t="shared" si="0"/>
        <v>0</v>
      </c>
      <c r="I37" s="20">
        <f t="shared" si="1"/>
        <v>0</v>
      </c>
    </row>
    <row r="38" spans="1:9" ht="15">
      <c r="A38" s="5"/>
      <c r="B38" s="1">
        <v>71014</v>
      </c>
      <c r="C38" s="1"/>
      <c r="D38" s="2" t="s">
        <v>23</v>
      </c>
      <c r="E38" s="21">
        <f>E39</f>
        <v>15000</v>
      </c>
      <c r="F38" s="21">
        <f>F39</f>
        <v>15000</v>
      </c>
      <c r="G38" s="21">
        <v>0</v>
      </c>
      <c r="H38" s="18">
        <f t="shared" si="0"/>
        <v>0</v>
      </c>
      <c r="I38" s="20">
        <f t="shared" si="1"/>
        <v>0</v>
      </c>
    </row>
    <row r="39" spans="1:9" ht="44.25" customHeight="1">
      <c r="A39" s="5"/>
      <c r="B39" s="1"/>
      <c r="C39" s="1">
        <v>2110</v>
      </c>
      <c r="D39" s="2" t="s">
        <v>6</v>
      </c>
      <c r="E39" s="21">
        <v>15000</v>
      </c>
      <c r="F39" s="21">
        <v>15000</v>
      </c>
      <c r="G39" s="21">
        <v>0</v>
      </c>
      <c r="H39" s="18">
        <f t="shared" si="0"/>
        <v>0</v>
      </c>
      <c r="I39" s="20">
        <f t="shared" si="1"/>
        <v>0</v>
      </c>
    </row>
    <row r="40" spans="1:9" ht="15">
      <c r="A40" s="5"/>
      <c r="B40" s="1">
        <v>71015</v>
      </c>
      <c r="C40" s="1"/>
      <c r="D40" s="2" t="s">
        <v>24</v>
      </c>
      <c r="E40" s="21">
        <f>E41+E42+E43+E44</f>
        <v>349978</v>
      </c>
      <c r="F40" s="21">
        <f>F41+F42+F43+F44</f>
        <v>349598</v>
      </c>
      <c r="G40" s="21">
        <f>G41+G42+G43+G44</f>
        <v>185450</v>
      </c>
      <c r="H40" s="18">
        <f t="shared" si="0"/>
        <v>53.04664214326169</v>
      </c>
      <c r="I40" s="20">
        <f t="shared" si="1"/>
        <v>0.58300821992862</v>
      </c>
    </row>
    <row r="41" spans="1:9" ht="15">
      <c r="A41" s="5"/>
      <c r="B41" s="1"/>
      <c r="C41" s="1" t="s">
        <v>89</v>
      </c>
      <c r="D41" s="2" t="s">
        <v>11</v>
      </c>
      <c r="E41" s="21">
        <v>100</v>
      </c>
      <c r="F41" s="21">
        <v>100</v>
      </c>
      <c r="G41" s="21">
        <v>9</v>
      </c>
      <c r="H41" s="18">
        <f t="shared" si="0"/>
        <v>9</v>
      </c>
      <c r="I41" s="20">
        <f t="shared" si="1"/>
        <v>2.8293739441130114E-05</v>
      </c>
    </row>
    <row r="42" spans="1:9" ht="15">
      <c r="A42" s="5"/>
      <c r="B42" s="1"/>
      <c r="C42" s="1" t="s">
        <v>92</v>
      </c>
      <c r="D42" s="2" t="s">
        <v>12</v>
      </c>
      <c r="E42" s="21">
        <v>60</v>
      </c>
      <c r="F42" s="21">
        <v>60</v>
      </c>
      <c r="G42" s="21">
        <v>58</v>
      </c>
      <c r="H42" s="18">
        <f t="shared" si="0"/>
        <v>96.66666666666667</v>
      </c>
      <c r="I42" s="20">
        <f t="shared" si="1"/>
        <v>0.0001823374319539496</v>
      </c>
    </row>
    <row r="43" spans="1:9" ht="15">
      <c r="A43" s="5"/>
      <c r="B43" s="1"/>
      <c r="C43" s="1" t="s">
        <v>93</v>
      </c>
      <c r="D43" s="2" t="s">
        <v>13</v>
      </c>
      <c r="E43" s="21">
        <v>70</v>
      </c>
      <c r="F43" s="21">
        <v>70</v>
      </c>
      <c r="G43" s="21">
        <v>28</v>
      </c>
      <c r="H43" s="18">
        <f t="shared" si="0"/>
        <v>40</v>
      </c>
      <c r="I43" s="20">
        <f t="shared" si="1"/>
        <v>8.802496715018258E-05</v>
      </c>
    </row>
    <row r="44" spans="1:9" ht="45" customHeight="1">
      <c r="A44" s="5"/>
      <c r="B44" s="1"/>
      <c r="C44" s="1">
        <v>2110</v>
      </c>
      <c r="D44" s="2" t="s">
        <v>6</v>
      </c>
      <c r="E44" s="21">
        <v>349748</v>
      </c>
      <c r="F44" s="21">
        <v>349368</v>
      </c>
      <c r="G44" s="21">
        <v>185355</v>
      </c>
      <c r="H44" s="18">
        <f t="shared" si="0"/>
        <v>53.05437246685444</v>
      </c>
      <c r="I44" s="20">
        <f t="shared" si="1"/>
        <v>0.5827095637900747</v>
      </c>
    </row>
    <row r="45" spans="1:9" ht="45.75" customHeight="1">
      <c r="A45" s="5"/>
      <c r="B45" s="1"/>
      <c r="C45" s="1">
        <v>6410</v>
      </c>
      <c r="D45" s="2" t="s">
        <v>25</v>
      </c>
      <c r="E45" s="21">
        <v>0</v>
      </c>
      <c r="F45" s="21">
        <v>0</v>
      </c>
      <c r="G45" s="21">
        <v>0</v>
      </c>
      <c r="H45" s="18">
        <v>0</v>
      </c>
      <c r="I45" s="20">
        <f t="shared" si="1"/>
        <v>0</v>
      </c>
    </row>
    <row r="46" spans="1:9" ht="14.25">
      <c r="A46" s="6">
        <v>750</v>
      </c>
      <c r="B46" s="3"/>
      <c r="C46" s="3"/>
      <c r="D46" s="4" t="s">
        <v>26</v>
      </c>
      <c r="E46" s="19">
        <f>E47+E49+E55+E57</f>
        <v>824617</v>
      </c>
      <c r="F46" s="19">
        <f>F47+F49+F55+F57</f>
        <v>833179</v>
      </c>
      <c r="G46" s="19">
        <f>G47+G49+G55+G57+G63</f>
        <v>312682</v>
      </c>
      <c r="H46" s="18">
        <f t="shared" si="0"/>
        <v>37.52879033196948</v>
      </c>
      <c r="I46" s="20">
        <f t="shared" si="1"/>
        <v>0.9829936706590495</v>
      </c>
    </row>
    <row r="47" spans="1:9" ht="15">
      <c r="A47" s="5"/>
      <c r="B47" s="1">
        <v>75011</v>
      </c>
      <c r="C47" s="1"/>
      <c r="D47" s="2" t="s">
        <v>27</v>
      </c>
      <c r="E47" s="21">
        <f>E48</f>
        <v>159667</v>
      </c>
      <c r="F47" s="21">
        <f>F48</f>
        <v>159229</v>
      </c>
      <c r="G47" s="21">
        <f>G48</f>
        <v>85050</v>
      </c>
      <c r="H47" s="18">
        <f t="shared" si="0"/>
        <v>53.41363696311602</v>
      </c>
      <c r="I47" s="20">
        <f t="shared" si="1"/>
        <v>0.26737583771867957</v>
      </c>
    </row>
    <row r="48" spans="1:9" ht="46.5" customHeight="1">
      <c r="A48" s="5"/>
      <c r="B48" s="1"/>
      <c r="C48" s="1">
        <v>2110</v>
      </c>
      <c r="D48" s="2" t="s">
        <v>6</v>
      </c>
      <c r="E48" s="21">
        <v>159667</v>
      </c>
      <c r="F48" s="21">
        <v>159229</v>
      </c>
      <c r="G48" s="21">
        <v>85050</v>
      </c>
      <c r="H48" s="18">
        <f t="shared" si="0"/>
        <v>53.41363696311602</v>
      </c>
      <c r="I48" s="20">
        <f t="shared" si="1"/>
        <v>0.26737583771867957</v>
      </c>
    </row>
    <row r="49" spans="1:9" ht="15">
      <c r="A49" s="5"/>
      <c r="B49" s="1">
        <v>75020</v>
      </c>
      <c r="C49" s="1"/>
      <c r="D49" s="2" t="s">
        <v>28</v>
      </c>
      <c r="E49" s="21">
        <f>E50+E51+E52+E53+E54</f>
        <v>135650</v>
      </c>
      <c r="F49" s="21">
        <f>F50+F51+F52+F53+F54</f>
        <v>135650</v>
      </c>
      <c r="G49" s="21">
        <f>G50+G51+G52+G53+G54</f>
        <v>100118</v>
      </c>
      <c r="H49" s="18">
        <f t="shared" si="0"/>
        <v>73.80611868779948</v>
      </c>
      <c r="I49" s="20">
        <f t="shared" si="1"/>
        <v>0.31474584504078496</v>
      </c>
    </row>
    <row r="50" spans="1:9" ht="15">
      <c r="A50" s="5"/>
      <c r="B50" s="1"/>
      <c r="C50" s="1" t="s">
        <v>89</v>
      </c>
      <c r="D50" s="2" t="s">
        <v>11</v>
      </c>
      <c r="E50" s="21">
        <v>1500</v>
      </c>
      <c r="F50" s="21">
        <v>1500</v>
      </c>
      <c r="G50" s="21">
        <v>1050</v>
      </c>
      <c r="H50" s="18">
        <f t="shared" si="0"/>
        <v>70</v>
      </c>
      <c r="I50" s="20">
        <f t="shared" si="1"/>
        <v>0.0033009362681318466</v>
      </c>
    </row>
    <row r="51" spans="1:9" ht="47.25" customHeight="1">
      <c r="A51" s="5"/>
      <c r="B51" s="1"/>
      <c r="C51" s="1" t="s">
        <v>90</v>
      </c>
      <c r="D51" s="2" t="s">
        <v>29</v>
      </c>
      <c r="E51" s="21">
        <v>94000</v>
      </c>
      <c r="F51" s="21">
        <v>94000</v>
      </c>
      <c r="G51" s="21">
        <v>47833</v>
      </c>
      <c r="H51" s="18">
        <f t="shared" si="0"/>
        <v>50.88617021276596</v>
      </c>
      <c r="I51" s="20">
        <f t="shared" si="1"/>
        <v>0.15037493763195295</v>
      </c>
    </row>
    <row r="52" spans="1:9" ht="16.5" customHeight="1">
      <c r="A52" s="5"/>
      <c r="B52" s="1"/>
      <c r="C52" s="1" t="s">
        <v>91</v>
      </c>
      <c r="D52" s="2" t="s">
        <v>51</v>
      </c>
      <c r="E52" s="21">
        <v>150</v>
      </c>
      <c r="F52" s="21">
        <v>150</v>
      </c>
      <c r="G52" s="21">
        <v>52</v>
      </c>
      <c r="H52" s="18">
        <f t="shared" si="0"/>
        <v>34.66666666666667</v>
      </c>
      <c r="I52" s="20">
        <f t="shared" si="1"/>
        <v>0.0001634749389931962</v>
      </c>
    </row>
    <row r="53" spans="1:9" ht="16.5" customHeight="1">
      <c r="A53" s="5"/>
      <c r="B53" s="1"/>
      <c r="C53" s="1" t="s">
        <v>92</v>
      </c>
      <c r="D53" s="2" t="s">
        <v>12</v>
      </c>
      <c r="E53" s="21">
        <v>30000</v>
      </c>
      <c r="F53" s="21">
        <v>30000</v>
      </c>
      <c r="G53" s="21">
        <v>46271</v>
      </c>
      <c r="H53" s="18">
        <f t="shared" si="0"/>
        <v>154.23666666666668</v>
      </c>
      <c r="I53" s="20">
        <f t="shared" si="1"/>
        <v>0.1454644019645035</v>
      </c>
    </row>
    <row r="54" spans="1:9" ht="16.5" customHeight="1">
      <c r="A54" s="5"/>
      <c r="B54" s="1"/>
      <c r="C54" s="1" t="s">
        <v>93</v>
      </c>
      <c r="D54" s="2" t="s">
        <v>13</v>
      </c>
      <c r="E54" s="21">
        <v>10000</v>
      </c>
      <c r="F54" s="21">
        <v>10000</v>
      </c>
      <c r="G54" s="21">
        <v>4912</v>
      </c>
      <c r="H54" s="18">
        <f t="shared" si="0"/>
        <v>49.120000000000005</v>
      </c>
      <c r="I54" s="20">
        <f aca="true" t="shared" si="3" ref="I54:I109">SUM((G54/31809157)*100)</f>
        <v>0.015442094237203458</v>
      </c>
    </row>
    <row r="55" spans="1:9" ht="15.75" customHeight="1">
      <c r="A55" s="5"/>
      <c r="B55" s="1">
        <v>75045</v>
      </c>
      <c r="C55" s="1"/>
      <c r="D55" s="2" t="s">
        <v>115</v>
      </c>
      <c r="E55" s="21">
        <f>E56</f>
        <v>54000</v>
      </c>
      <c r="F55" s="21">
        <f>F56</f>
        <v>54000</v>
      </c>
      <c r="G55" s="21">
        <f>G56</f>
        <v>38806</v>
      </c>
      <c r="H55" s="18">
        <f t="shared" si="0"/>
        <v>71.86296296296297</v>
      </c>
      <c r="I55" s="20">
        <f t="shared" si="3"/>
        <v>0.12199631697249946</v>
      </c>
    </row>
    <row r="56" spans="1:9" ht="48.75" customHeight="1">
      <c r="A56" s="5"/>
      <c r="B56" s="1"/>
      <c r="C56" s="1">
        <v>2110</v>
      </c>
      <c r="D56" s="2" t="s">
        <v>6</v>
      </c>
      <c r="E56" s="21">
        <v>54000</v>
      </c>
      <c r="F56" s="21">
        <v>54000</v>
      </c>
      <c r="G56" s="21">
        <v>38806</v>
      </c>
      <c r="H56" s="18">
        <f aca="true" t="shared" si="4" ref="H56:H109">G56/F56*100</f>
        <v>71.86296296296297</v>
      </c>
      <c r="I56" s="20">
        <f t="shared" si="3"/>
        <v>0.12199631697249946</v>
      </c>
    </row>
    <row r="57" spans="1:9" ht="15" customHeight="1">
      <c r="A57" s="5"/>
      <c r="B57" s="1">
        <v>75075</v>
      </c>
      <c r="C57" s="1"/>
      <c r="D57" s="2" t="s">
        <v>98</v>
      </c>
      <c r="E57" s="21">
        <f>E59+E60+E61+E58</f>
        <v>475300</v>
      </c>
      <c r="F57" s="21">
        <f>F59+F60+F61+F58</f>
        <v>484300</v>
      </c>
      <c r="G57" s="21">
        <f>G59+G60+G61+G58</f>
        <v>86622</v>
      </c>
      <c r="H57" s="18">
        <f t="shared" si="4"/>
        <v>17.886021061325625</v>
      </c>
      <c r="I57" s="20">
        <f t="shared" si="3"/>
        <v>0.272317810874397</v>
      </c>
    </row>
    <row r="58" spans="1:9" ht="15" customHeight="1">
      <c r="A58" s="5"/>
      <c r="B58" s="1"/>
      <c r="C58" s="1" t="s">
        <v>93</v>
      </c>
      <c r="D58" s="2" t="s">
        <v>13</v>
      </c>
      <c r="E58" s="21">
        <v>0</v>
      </c>
      <c r="F58" s="21">
        <v>0</v>
      </c>
      <c r="G58" s="21">
        <v>0</v>
      </c>
      <c r="H58" s="18">
        <v>0</v>
      </c>
      <c r="I58" s="20">
        <f t="shared" si="3"/>
        <v>0</v>
      </c>
    </row>
    <row r="59" spans="1:9" ht="30.75" customHeight="1">
      <c r="A59" s="5"/>
      <c r="B59" s="1"/>
      <c r="C59" s="1">
        <v>2310</v>
      </c>
      <c r="D59" s="2" t="s">
        <v>45</v>
      </c>
      <c r="E59" s="21">
        <v>92250</v>
      </c>
      <c r="F59" s="21">
        <v>92250</v>
      </c>
      <c r="G59" s="21">
        <v>42125</v>
      </c>
      <c r="H59" s="18">
        <f t="shared" si="4"/>
        <v>45.66395663956639</v>
      </c>
      <c r="I59" s="20">
        <f t="shared" si="3"/>
        <v>0.1324304193286229</v>
      </c>
    </row>
    <row r="60" spans="1:9" ht="46.5" customHeight="1">
      <c r="A60" s="5"/>
      <c r="B60" s="1"/>
      <c r="C60" s="1">
        <v>2700</v>
      </c>
      <c r="D60" s="2" t="s">
        <v>113</v>
      </c>
      <c r="E60" s="21">
        <v>0</v>
      </c>
      <c r="F60" s="21">
        <v>9000</v>
      </c>
      <c r="G60" s="21">
        <v>6000</v>
      </c>
      <c r="H60" s="18">
        <f t="shared" si="4"/>
        <v>66.66666666666666</v>
      </c>
      <c r="I60" s="20">
        <f t="shared" si="3"/>
        <v>0.01886249296075341</v>
      </c>
    </row>
    <row r="61" spans="1:9" ht="28.5" customHeight="1">
      <c r="A61" s="5"/>
      <c r="B61" s="1"/>
      <c r="C61" s="1">
        <v>2007</v>
      </c>
      <c r="D61" s="2" t="s">
        <v>14</v>
      </c>
      <c r="E61" s="21">
        <v>383050</v>
      </c>
      <c r="F61" s="21">
        <v>383050</v>
      </c>
      <c r="G61" s="21">
        <v>38497</v>
      </c>
      <c r="H61" s="18">
        <f t="shared" si="4"/>
        <v>10.050124004699125</v>
      </c>
      <c r="I61" s="20">
        <f t="shared" si="3"/>
        <v>0.12102489858502065</v>
      </c>
    </row>
    <row r="62" spans="1:9" ht="15.75" customHeight="1">
      <c r="A62" s="5"/>
      <c r="B62" s="1">
        <v>75095</v>
      </c>
      <c r="C62" s="1"/>
      <c r="D62" s="2" t="s">
        <v>54</v>
      </c>
      <c r="E62" s="21">
        <v>0</v>
      </c>
      <c r="F62" s="21">
        <v>0</v>
      </c>
      <c r="G62" s="21">
        <f>G63</f>
        <v>2086</v>
      </c>
      <c r="H62" s="18">
        <v>0</v>
      </c>
      <c r="I62" s="20">
        <f t="shared" si="3"/>
        <v>0.006557860052688602</v>
      </c>
    </row>
    <row r="63" spans="1:9" ht="14.25" customHeight="1">
      <c r="A63" s="5"/>
      <c r="B63" s="1"/>
      <c r="C63" s="1" t="s">
        <v>93</v>
      </c>
      <c r="D63" s="2" t="s">
        <v>13</v>
      </c>
      <c r="E63" s="21">
        <v>0</v>
      </c>
      <c r="F63" s="21">
        <v>0</v>
      </c>
      <c r="G63" s="21">
        <v>2086</v>
      </c>
      <c r="H63" s="18">
        <v>0</v>
      </c>
      <c r="I63" s="20">
        <f t="shared" si="3"/>
        <v>0.006557860052688602</v>
      </c>
    </row>
    <row r="64" spans="1:9" ht="31.5" customHeight="1">
      <c r="A64" s="8">
        <v>754</v>
      </c>
      <c r="B64" s="9"/>
      <c r="C64" s="9"/>
      <c r="D64" s="10" t="s">
        <v>102</v>
      </c>
      <c r="E64" s="23">
        <f>E65</f>
        <v>3000</v>
      </c>
      <c r="F64" s="23">
        <v>3000</v>
      </c>
      <c r="G64" s="23">
        <v>3000</v>
      </c>
      <c r="H64" s="18">
        <f t="shared" si="4"/>
        <v>100</v>
      </c>
      <c r="I64" s="20">
        <f t="shared" si="3"/>
        <v>0.009431246480376704</v>
      </c>
    </row>
    <row r="65" spans="1:9" ht="15" customHeight="1">
      <c r="A65" s="5"/>
      <c r="B65" s="1">
        <v>75414</v>
      </c>
      <c r="C65" s="1"/>
      <c r="D65" s="2" t="s">
        <v>126</v>
      </c>
      <c r="E65" s="22">
        <f>E66</f>
        <v>3000</v>
      </c>
      <c r="F65" s="22">
        <v>3000</v>
      </c>
      <c r="G65" s="22">
        <v>3000</v>
      </c>
      <c r="H65" s="18">
        <f t="shared" si="4"/>
        <v>100</v>
      </c>
      <c r="I65" s="20">
        <f t="shared" si="3"/>
        <v>0.009431246480376704</v>
      </c>
    </row>
    <row r="66" spans="1:9" ht="45" customHeight="1">
      <c r="A66" s="5"/>
      <c r="B66" s="1"/>
      <c r="C66" s="1">
        <v>2110</v>
      </c>
      <c r="D66" s="2" t="s">
        <v>6</v>
      </c>
      <c r="E66" s="22">
        <v>3000</v>
      </c>
      <c r="F66" s="22">
        <v>3000</v>
      </c>
      <c r="G66" s="22">
        <v>3000</v>
      </c>
      <c r="H66" s="18">
        <f t="shared" si="4"/>
        <v>100</v>
      </c>
      <c r="I66" s="20">
        <f t="shared" si="3"/>
        <v>0.009431246480376704</v>
      </c>
    </row>
    <row r="67" spans="1:9" ht="58.5" customHeight="1">
      <c r="A67" s="6">
        <v>756</v>
      </c>
      <c r="B67" s="3"/>
      <c r="C67" s="3"/>
      <c r="D67" s="4" t="s">
        <v>30</v>
      </c>
      <c r="E67" s="19">
        <f>E68+E71</f>
        <v>10076426</v>
      </c>
      <c r="F67" s="19">
        <f>F68+F71</f>
        <v>9741374</v>
      </c>
      <c r="G67" s="19">
        <f>G68+G71</f>
        <v>4355388</v>
      </c>
      <c r="H67" s="18">
        <f t="shared" si="4"/>
        <v>44.71020207211016</v>
      </c>
      <c r="I67" s="20">
        <f t="shared" si="3"/>
        <v>13.692245915224976</v>
      </c>
    </row>
    <row r="68" spans="1:9" ht="29.25" customHeight="1">
      <c r="A68" s="5"/>
      <c r="B68" s="1">
        <v>75618</v>
      </c>
      <c r="C68" s="1"/>
      <c r="D68" s="2" t="s">
        <v>31</v>
      </c>
      <c r="E68" s="21">
        <f>E69+E70</f>
        <v>1600000</v>
      </c>
      <c r="F68" s="21">
        <f>F69+F70</f>
        <v>1600000</v>
      </c>
      <c r="G68" s="21">
        <f>G69+G70</f>
        <v>867573</v>
      </c>
      <c r="H68" s="18">
        <f t="shared" si="4"/>
        <v>54.2233125</v>
      </c>
      <c r="I68" s="20">
        <f t="shared" si="3"/>
        <v>2.7274316009066197</v>
      </c>
    </row>
    <row r="69" spans="1:9" ht="15" customHeight="1">
      <c r="A69" s="5"/>
      <c r="B69" s="1"/>
      <c r="C69" s="1" t="s">
        <v>87</v>
      </c>
      <c r="D69" s="2" t="s">
        <v>32</v>
      </c>
      <c r="E69" s="21">
        <v>1350000</v>
      </c>
      <c r="F69" s="21">
        <v>1350000</v>
      </c>
      <c r="G69" s="21">
        <v>671997</v>
      </c>
      <c r="H69" s="18">
        <f t="shared" si="4"/>
        <v>49.77755555555556</v>
      </c>
      <c r="I69" s="20">
        <f t="shared" si="3"/>
        <v>2.1125897803579012</v>
      </c>
    </row>
    <row r="70" spans="1:9" ht="29.25" customHeight="1">
      <c r="A70" s="5"/>
      <c r="B70" s="1"/>
      <c r="C70" s="1" t="s">
        <v>109</v>
      </c>
      <c r="D70" s="2" t="s">
        <v>120</v>
      </c>
      <c r="E70" s="21">
        <v>250000</v>
      </c>
      <c r="F70" s="21">
        <v>250000</v>
      </c>
      <c r="G70" s="21">
        <v>195576</v>
      </c>
      <c r="H70" s="18">
        <f t="shared" si="4"/>
        <v>78.2304</v>
      </c>
      <c r="I70" s="20">
        <f t="shared" si="3"/>
        <v>0.6148418205487182</v>
      </c>
    </row>
    <row r="71" spans="1:9" ht="33" customHeight="1">
      <c r="A71" s="5"/>
      <c r="B71" s="1">
        <v>75622</v>
      </c>
      <c r="C71" s="1"/>
      <c r="D71" s="2" t="s">
        <v>33</v>
      </c>
      <c r="E71" s="21">
        <f>E72+E73</f>
        <v>8476426</v>
      </c>
      <c r="F71" s="21">
        <f>F72+F73</f>
        <v>8141374</v>
      </c>
      <c r="G71" s="21">
        <f>G72+G73</f>
        <v>3487815</v>
      </c>
      <c r="H71" s="18">
        <f t="shared" si="4"/>
        <v>42.84061879481277</v>
      </c>
      <c r="I71" s="20">
        <f t="shared" si="3"/>
        <v>10.964814314318359</v>
      </c>
    </row>
    <row r="72" spans="1:9" ht="15">
      <c r="A72" s="5"/>
      <c r="B72" s="1"/>
      <c r="C72" s="1" t="s">
        <v>94</v>
      </c>
      <c r="D72" s="2" t="s">
        <v>34</v>
      </c>
      <c r="E72" s="21">
        <v>8375926</v>
      </c>
      <c r="F72" s="21">
        <v>8040874</v>
      </c>
      <c r="G72" s="21">
        <v>3400811</v>
      </c>
      <c r="H72" s="18">
        <f t="shared" si="4"/>
        <v>42.29404664219337</v>
      </c>
      <c r="I72" s="20">
        <f t="shared" si="3"/>
        <v>10.691295591392127</v>
      </c>
    </row>
    <row r="73" spans="1:9" ht="15">
      <c r="A73" s="5"/>
      <c r="B73" s="1"/>
      <c r="C73" s="1" t="s">
        <v>95</v>
      </c>
      <c r="D73" s="2" t="s">
        <v>35</v>
      </c>
      <c r="E73" s="21">
        <v>100500</v>
      </c>
      <c r="F73" s="21">
        <v>100500</v>
      </c>
      <c r="G73" s="21">
        <v>87004</v>
      </c>
      <c r="H73" s="18">
        <f t="shared" si="4"/>
        <v>86.57114427860697</v>
      </c>
      <c r="I73" s="20">
        <f t="shared" si="3"/>
        <v>0.2735187229262316</v>
      </c>
    </row>
    <row r="74" spans="1:9" ht="14.25">
      <c r="A74" s="6">
        <v>758</v>
      </c>
      <c r="B74" s="3"/>
      <c r="C74" s="3"/>
      <c r="D74" s="4" t="s">
        <v>36</v>
      </c>
      <c r="E74" s="19">
        <f>E75+E77+E79</f>
        <v>22583543</v>
      </c>
      <c r="F74" s="19">
        <f>F75+F77+F79</f>
        <v>22066645</v>
      </c>
      <c r="G74" s="19">
        <f>G75+G77+G79</f>
        <v>12911534</v>
      </c>
      <c r="H74" s="18">
        <f t="shared" si="4"/>
        <v>58.51154083459448</v>
      </c>
      <c r="I74" s="20">
        <f t="shared" si="3"/>
        <v>40.59061986458805</v>
      </c>
    </row>
    <row r="75" spans="1:9" ht="28.5" customHeight="1">
      <c r="A75" s="5"/>
      <c r="B75" s="1">
        <v>75801</v>
      </c>
      <c r="C75" s="1"/>
      <c r="D75" s="2" t="s">
        <v>37</v>
      </c>
      <c r="E75" s="21">
        <f>E76</f>
        <v>16794582</v>
      </c>
      <c r="F75" s="21">
        <f>F76</f>
        <v>16277836</v>
      </c>
      <c r="G75" s="21">
        <f>G76</f>
        <v>10017128</v>
      </c>
      <c r="H75" s="18">
        <f t="shared" si="4"/>
        <v>61.53845019694264</v>
      </c>
      <c r="I75" s="20">
        <f t="shared" si="3"/>
        <v>31.491334397827643</v>
      </c>
    </row>
    <row r="76" spans="1:9" ht="15">
      <c r="A76" s="5"/>
      <c r="B76" s="1"/>
      <c r="C76" s="1">
        <v>2920</v>
      </c>
      <c r="D76" s="2" t="s">
        <v>38</v>
      </c>
      <c r="E76" s="21">
        <v>16794582</v>
      </c>
      <c r="F76" s="21">
        <v>16277836</v>
      </c>
      <c r="G76" s="21">
        <v>10017128</v>
      </c>
      <c r="H76" s="18">
        <f t="shared" si="4"/>
        <v>61.53845019694264</v>
      </c>
      <c r="I76" s="20">
        <f t="shared" si="3"/>
        <v>31.491334397827643</v>
      </c>
    </row>
    <row r="77" spans="1:9" ht="15">
      <c r="A77" s="5"/>
      <c r="B77" s="1">
        <v>75803</v>
      </c>
      <c r="C77" s="1"/>
      <c r="D77" s="2" t="s">
        <v>39</v>
      </c>
      <c r="E77" s="21">
        <f>E78</f>
        <v>5058596</v>
      </c>
      <c r="F77" s="21">
        <f>F78</f>
        <v>5058596</v>
      </c>
      <c r="G77" s="21">
        <f>G78</f>
        <v>2529300</v>
      </c>
      <c r="H77" s="18">
        <f t="shared" si="4"/>
        <v>50.00003953666196</v>
      </c>
      <c r="I77" s="20">
        <f t="shared" si="3"/>
        <v>7.9514839076056</v>
      </c>
    </row>
    <row r="78" spans="1:9" ht="15">
      <c r="A78" s="5"/>
      <c r="B78" s="1"/>
      <c r="C78" s="1">
        <v>2920</v>
      </c>
      <c r="D78" s="2" t="s">
        <v>38</v>
      </c>
      <c r="E78" s="21">
        <v>5058596</v>
      </c>
      <c r="F78" s="21">
        <v>5058596</v>
      </c>
      <c r="G78" s="21">
        <v>2529300</v>
      </c>
      <c r="H78" s="18">
        <f t="shared" si="4"/>
        <v>50.00003953666196</v>
      </c>
      <c r="I78" s="20">
        <f t="shared" si="3"/>
        <v>7.9514839076056</v>
      </c>
    </row>
    <row r="79" spans="1:9" ht="15">
      <c r="A79" s="5"/>
      <c r="B79" s="1">
        <v>75832</v>
      </c>
      <c r="C79" s="2"/>
      <c r="D79" s="2" t="s">
        <v>40</v>
      </c>
      <c r="E79" s="21">
        <f>E80</f>
        <v>730365</v>
      </c>
      <c r="F79" s="21">
        <f>F80</f>
        <v>730213</v>
      </c>
      <c r="G79" s="21">
        <f>G80</f>
        <v>365106</v>
      </c>
      <c r="H79" s="18">
        <f t="shared" si="4"/>
        <v>49.999931526828476</v>
      </c>
      <c r="I79" s="20">
        <f t="shared" si="3"/>
        <v>1.1478015591548056</v>
      </c>
    </row>
    <row r="80" spans="1:9" ht="15">
      <c r="A80" s="5"/>
      <c r="B80" s="1"/>
      <c r="C80" s="1">
        <v>2920</v>
      </c>
      <c r="D80" s="2" t="s">
        <v>38</v>
      </c>
      <c r="E80" s="21">
        <v>730365</v>
      </c>
      <c r="F80" s="21">
        <v>730213</v>
      </c>
      <c r="G80" s="21">
        <v>365106</v>
      </c>
      <c r="H80" s="18">
        <f t="shared" si="4"/>
        <v>49.999931526828476</v>
      </c>
      <c r="I80" s="20">
        <f t="shared" si="3"/>
        <v>1.1478015591548056</v>
      </c>
    </row>
    <row r="81" spans="1:9" ht="14.25">
      <c r="A81" s="6">
        <v>801</v>
      </c>
      <c r="B81" s="3"/>
      <c r="C81" s="3"/>
      <c r="D81" s="4" t="s">
        <v>41</v>
      </c>
      <c r="E81" s="19">
        <f>E82+E85+E91+E93+E95+E101+E107+E109</f>
        <v>4462608</v>
      </c>
      <c r="F81" s="19">
        <f>F82+F85+F91+F93+F95+F101+F107+F109</f>
        <v>4303930</v>
      </c>
      <c r="G81" s="19">
        <f>G82+G85+G91+G93+G95+G101+G107+G109</f>
        <v>2161597</v>
      </c>
      <c r="H81" s="18">
        <f t="shared" si="4"/>
        <v>50.22379546135741</v>
      </c>
      <c r="I81" s="20">
        <f t="shared" si="3"/>
        <v>6.795518032747615</v>
      </c>
    </row>
    <row r="82" spans="1:9" ht="15">
      <c r="A82" s="5"/>
      <c r="B82" s="1">
        <v>80102</v>
      </c>
      <c r="C82" s="1"/>
      <c r="D82" s="2" t="s">
        <v>42</v>
      </c>
      <c r="E82" s="21">
        <f>E83+E84</f>
        <v>250</v>
      </c>
      <c r="F82" s="21">
        <f>F83+F84</f>
        <v>250</v>
      </c>
      <c r="G82" s="21">
        <f>G83+G84</f>
        <v>172</v>
      </c>
      <c r="H82" s="18">
        <f t="shared" si="4"/>
        <v>68.8</v>
      </c>
      <c r="I82" s="20">
        <f t="shared" si="3"/>
        <v>0.0005407247982082644</v>
      </c>
    </row>
    <row r="83" spans="1:9" ht="15">
      <c r="A83" s="5"/>
      <c r="B83" s="1"/>
      <c r="C83" s="1" t="s">
        <v>92</v>
      </c>
      <c r="D83" s="2" t="s">
        <v>12</v>
      </c>
      <c r="E83" s="21">
        <v>150</v>
      </c>
      <c r="F83" s="21">
        <v>150</v>
      </c>
      <c r="G83" s="21">
        <v>95</v>
      </c>
      <c r="H83" s="18">
        <f t="shared" si="4"/>
        <v>63.33333333333333</v>
      </c>
      <c r="I83" s="20">
        <f t="shared" si="3"/>
        <v>0.0002986561385452623</v>
      </c>
    </row>
    <row r="84" spans="1:9" ht="15">
      <c r="A84" s="5"/>
      <c r="B84" s="1"/>
      <c r="C84" s="1" t="s">
        <v>93</v>
      </c>
      <c r="D84" s="2" t="s">
        <v>13</v>
      </c>
      <c r="E84" s="21">
        <v>100</v>
      </c>
      <c r="F84" s="21">
        <v>100</v>
      </c>
      <c r="G84" s="21">
        <v>77</v>
      </c>
      <c r="H84" s="18">
        <f t="shared" si="4"/>
        <v>77</v>
      </c>
      <c r="I84" s="20">
        <f t="shared" si="3"/>
        <v>0.00024206865966300205</v>
      </c>
    </row>
    <row r="85" spans="1:9" ht="16.5" customHeight="1">
      <c r="A85" s="5"/>
      <c r="B85" s="1">
        <v>80110</v>
      </c>
      <c r="C85" s="1"/>
      <c r="D85" s="2" t="s">
        <v>43</v>
      </c>
      <c r="E85" s="21">
        <f>E86+E87+E88+E89+E90</f>
        <v>4341561</v>
      </c>
      <c r="F85" s="21">
        <f>F86+F87+F88+F89+F90</f>
        <v>4135523</v>
      </c>
      <c r="G85" s="21">
        <f>G86+G87+G88+G89+G90</f>
        <v>2074925</v>
      </c>
      <c r="H85" s="18">
        <f t="shared" si="4"/>
        <v>50.173218719857196</v>
      </c>
      <c r="I85" s="20">
        <f t="shared" si="3"/>
        <v>6.523043034431877</v>
      </c>
    </row>
    <row r="86" spans="1:9" ht="61.5" customHeight="1">
      <c r="A86" s="5"/>
      <c r="B86" s="1"/>
      <c r="C86" s="1" t="s">
        <v>90</v>
      </c>
      <c r="D86" s="2" t="s">
        <v>44</v>
      </c>
      <c r="E86" s="21">
        <v>10140</v>
      </c>
      <c r="F86" s="21">
        <v>10140</v>
      </c>
      <c r="G86" s="21">
        <v>8621</v>
      </c>
      <c r="H86" s="18">
        <f t="shared" si="4"/>
        <v>85.01972386587772</v>
      </c>
      <c r="I86" s="20">
        <f t="shared" si="3"/>
        <v>0.027102258635775856</v>
      </c>
    </row>
    <row r="87" spans="1:9" ht="15">
      <c r="A87" s="5"/>
      <c r="B87" s="1"/>
      <c r="C87" s="1" t="s">
        <v>92</v>
      </c>
      <c r="D87" s="2" t="s">
        <v>12</v>
      </c>
      <c r="E87" s="21">
        <v>390</v>
      </c>
      <c r="F87" s="21">
        <v>390</v>
      </c>
      <c r="G87" s="21">
        <v>235</v>
      </c>
      <c r="H87" s="18">
        <f t="shared" si="4"/>
        <v>60.256410256410255</v>
      </c>
      <c r="I87" s="20">
        <f t="shared" si="3"/>
        <v>0.0007387809742961752</v>
      </c>
    </row>
    <row r="88" spans="1:9" ht="15">
      <c r="A88" s="5"/>
      <c r="B88" s="1"/>
      <c r="C88" s="1" t="s">
        <v>93</v>
      </c>
      <c r="D88" s="2" t="s">
        <v>13</v>
      </c>
      <c r="E88" s="21">
        <v>530</v>
      </c>
      <c r="F88" s="21">
        <v>530</v>
      </c>
      <c r="G88" s="21">
        <v>209</v>
      </c>
      <c r="H88" s="18">
        <f t="shared" si="4"/>
        <v>39.43396226415095</v>
      </c>
      <c r="I88" s="20">
        <f t="shared" si="3"/>
        <v>0.0006570435047995771</v>
      </c>
    </row>
    <row r="89" spans="1:9" ht="29.25" customHeight="1">
      <c r="A89" s="5"/>
      <c r="B89" s="1"/>
      <c r="C89" s="1">
        <v>2310</v>
      </c>
      <c r="D89" s="2" t="s">
        <v>45</v>
      </c>
      <c r="E89" s="21">
        <v>4290501</v>
      </c>
      <c r="F89" s="21">
        <v>4124463</v>
      </c>
      <c r="G89" s="21">
        <v>2065860</v>
      </c>
      <c r="H89" s="18">
        <f t="shared" si="4"/>
        <v>50.0879750891207</v>
      </c>
      <c r="I89" s="20">
        <f t="shared" si="3"/>
        <v>6.494544951317007</v>
      </c>
    </row>
    <row r="90" spans="1:9" ht="45" customHeight="1">
      <c r="A90" s="5"/>
      <c r="B90" s="1"/>
      <c r="C90" s="1">
        <v>6610</v>
      </c>
      <c r="D90" s="2" t="s">
        <v>107</v>
      </c>
      <c r="E90" s="21">
        <v>40000</v>
      </c>
      <c r="F90" s="21">
        <v>0</v>
      </c>
      <c r="G90" s="21">
        <v>0</v>
      </c>
      <c r="H90" s="18">
        <v>0</v>
      </c>
      <c r="I90" s="20">
        <f t="shared" si="3"/>
        <v>0</v>
      </c>
    </row>
    <row r="91" spans="1:9" ht="15">
      <c r="A91" s="5"/>
      <c r="B91" s="1">
        <v>80111</v>
      </c>
      <c r="C91" s="1"/>
      <c r="D91" s="2" t="s">
        <v>46</v>
      </c>
      <c r="E91" s="21">
        <f>E92</f>
        <v>80</v>
      </c>
      <c r="F91" s="21">
        <v>80</v>
      </c>
      <c r="G91" s="21">
        <f>G92</f>
        <v>47</v>
      </c>
      <c r="H91" s="18">
        <f t="shared" si="4"/>
        <v>58.75</v>
      </c>
      <c r="I91" s="20">
        <f t="shared" si="3"/>
        <v>0.00014775619485923503</v>
      </c>
    </row>
    <row r="92" spans="1:9" ht="15">
      <c r="A92" s="5"/>
      <c r="B92" s="1"/>
      <c r="C92" s="1" t="s">
        <v>93</v>
      </c>
      <c r="D92" s="2" t="s">
        <v>13</v>
      </c>
      <c r="E92" s="21">
        <v>80</v>
      </c>
      <c r="F92" s="21">
        <v>80</v>
      </c>
      <c r="G92" s="21">
        <v>47</v>
      </c>
      <c r="H92" s="18">
        <f t="shared" si="4"/>
        <v>58.75</v>
      </c>
      <c r="I92" s="20">
        <f t="shared" si="3"/>
        <v>0.00014775619485923503</v>
      </c>
    </row>
    <row r="93" spans="1:9" ht="15">
      <c r="A93" s="5"/>
      <c r="B93" s="1">
        <v>80113</v>
      </c>
      <c r="C93" s="1"/>
      <c r="D93" s="2" t="s">
        <v>47</v>
      </c>
      <c r="E93" s="21">
        <f>E94</f>
        <v>41420</v>
      </c>
      <c r="F93" s="21">
        <f>F94</f>
        <v>21500</v>
      </c>
      <c r="G93" s="21">
        <f>G94</f>
        <v>10500</v>
      </c>
      <c r="H93" s="18">
        <f t="shared" si="4"/>
        <v>48.837209302325576</v>
      </c>
      <c r="I93" s="20">
        <f t="shared" si="3"/>
        <v>0.03300936268131846</v>
      </c>
    </row>
    <row r="94" spans="1:9" ht="45.75" customHeight="1">
      <c r="A94" s="5"/>
      <c r="B94" s="1"/>
      <c r="C94" s="1">
        <v>2310</v>
      </c>
      <c r="D94" s="2" t="s">
        <v>48</v>
      </c>
      <c r="E94" s="21">
        <v>41420</v>
      </c>
      <c r="F94" s="21">
        <v>21500</v>
      </c>
      <c r="G94" s="21">
        <v>10500</v>
      </c>
      <c r="H94" s="18">
        <f t="shared" si="4"/>
        <v>48.837209302325576</v>
      </c>
      <c r="I94" s="20">
        <f t="shared" si="3"/>
        <v>0.03300936268131846</v>
      </c>
    </row>
    <row r="95" spans="1:9" ht="15">
      <c r="A95" s="5"/>
      <c r="B95" s="1">
        <v>80120</v>
      </c>
      <c r="C95" s="1"/>
      <c r="D95" s="2" t="s">
        <v>49</v>
      </c>
      <c r="E95" s="21">
        <f>E96+E97+E98+E99+E100</f>
        <v>4360</v>
      </c>
      <c r="F95" s="21">
        <f>F96+F97+F98+F99+F100</f>
        <v>71640</v>
      </c>
      <c r="G95" s="21">
        <f>G96+G97+G98+G99+G100</f>
        <v>32634</v>
      </c>
      <c r="H95" s="18">
        <f t="shared" si="4"/>
        <v>45.552763819095475</v>
      </c>
      <c r="I95" s="20">
        <f t="shared" si="3"/>
        <v>0.10259309921353779</v>
      </c>
    </row>
    <row r="96" spans="1:9" ht="15">
      <c r="A96" s="5"/>
      <c r="B96" s="1"/>
      <c r="C96" s="1" t="s">
        <v>89</v>
      </c>
      <c r="D96" s="2" t="s">
        <v>11</v>
      </c>
      <c r="E96" s="21">
        <v>350</v>
      </c>
      <c r="F96" s="21">
        <v>350</v>
      </c>
      <c r="G96" s="21">
        <v>212</v>
      </c>
      <c r="H96" s="18">
        <f t="shared" si="4"/>
        <v>60.57142857142858</v>
      </c>
      <c r="I96" s="20">
        <f t="shared" si="3"/>
        <v>0.0006664747512799537</v>
      </c>
    </row>
    <row r="97" spans="1:9" ht="59.25" customHeight="1">
      <c r="A97" s="5"/>
      <c r="B97" s="1"/>
      <c r="C97" s="1" t="s">
        <v>90</v>
      </c>
      <c r="D97" s="2" t="s">
        <v>44</v>
      </c>
      <c r="E97" s="21">
        <v>2580</v>
      </c>
      <c r="F97" s="21">
        <v>2580</v>
      </c>
      <c r="G97" s="21">
        <v>1680</v>
      </c>
      <c r="H97" s="18">
        <f t="shared" si="4"/>
        <v>65.11627906976744</v>
      </c>
      <c r="I97" s="20">
        <f t="shared" si="3"/>
        <v>0.005281498029010954</v>
      </c>
    </row>
    <row r="98" spans="1:9" ht="15">
      <c r="A98" s="5"/>
      <c r="B98" s="1"/>
      <c r="C98" s="1" t="s">
        <v>92</v>
      </c>
      <c r="D98" s="2" t="s">
        <v>12</v>
      </c>
      <c r="E98" s="21">
        <v>500</v>
      </c>
      <c r="F98" s="21">
        <v>500</v>
      </c>
      <c r="G98" s="21">
        <v>279</v>
      </c>
      <c r="H98" s="18">
        <f t="shared" si="4"/>
        <v>55.800000000000004</v>
      </c>
      <c r="I98" s="20">
        <f t="shared" si="3"/>
        <v>0.0008771059226750335</v>
      </c>
    </row>
    <row r="99" spans="1:9" ht="15">
      <c r="A99" s="5"/>
      <c r="B99" s="1"/>
      <c r="C99" s="1" t="s">
        <v>93</v>
      </c>
      <c r="D99" s="2" t="s">
        <v>13</v>
      </c>
      <c r="E99" s="21">
        <v>930</v>
      </c>
      <c r="F99" s="21">
        <v>930</v>
      </c>
      <c r="G99" s="21">
        <v>377</v>
      </c>
      <c r="H99" s="18">
        <v>4</v>
      </c>
      <c r="I99" s="20">
        <f t="shared" si="3"/>
        <v>0.0011851933077006724</v>
      </c>
    </row>
    <row r="100" spans="1:9" ht="45">
      <c r="A100" s="5"/>
      <c r="B100" s="1"/>
      <c r="C100" s="1">
        <v>2700</v>
      </c>
      <c r="D100" s="2" t="s">
        <v>105</v>
      </c>
      <c r="E100" s="21">
        <v>0</v>
      </c>
      <c r="F100" s="21">
        <v>67280</v>
      </c>
      <c r="G100" s="21">
        <v>30086</v>
      </c>
      <c r="H100" s="18">
        <f t="shared" si="4"/>
        <v>44.71759809750297</v>
      </c>
      <c r="I100" s="20">
        <f t="shared" si="3"/>
        <v>0.09458282720287117</v>
      </c>
    </row>
    <row r="101" spans="1:9" ht="15">
      <c r="A101" s="5"/>
      <c r="B101" s="1">
        <v>80130</v>
      </c>
      <c r="C101" s="1"/>
      <c r="D101" s="2" t="s">
        <v>50</v>
      </c>
      <c r="E101" s="21">
        <f>E102+E103+E104+E106</f>
        <v>1800</v>
      </c>
      <c r="F101" s="21">
        <f>F102+F103+F104+F106</f>
        <v>1800</v>
      </c>
      <c r="G101" s="21">
        <f>G102+G103+G104+G106+G105</f>
        <v>2363</v>
      </c>
      <c r="H101" s="18">
        <f t="shared" si="4"/>
        <v>131.27777777777777</v>
      </c>
      <c r="I101" s="20">
        <f t="shared" si="3"/>
        <v>0.0074286784777100505</v>
      </c>
    </row>
    <row r="102" spans="1:9" ht="15">
      <c r="A102" s="5"/>
      <c r="B102" s="1"/>
      <c r="C102" s="1" t="s">
        <v>89</v>
      </c>
      <c r="D102" s="2" t="s">
        <v>11</v>
      </c>
      <c r="E102" s="21">
        <v>200</v>
      </c>
      <c r="F102" s="21">
        <v>200</v>
      </c>
      <c r="G102" s="21">
        <v>210</v>
      </c>
      <c r="H102" s="18">
        <f t="shared" si="4"/>
        <v>105</v>
      </c>
      <c r="I102" s="20">
        <f t="shared" si="3"/>
        <v>0.0006601872536263693</v>
      </c>
    </row>
    <row r="103" spans="1:9" ht="60" customHeight="1">
      <c r="A103" s="5"/>
      <c r="B103" s="1"/>
      <c r="C103" s="1" t="s">
        <v>90</v>
      </c>
      <c r="D103" s="2" t="s">
        <v>44</v>
      </c>
      <c r="E103" s="21">
        <v>1000</v>
      </c>
      <c r="F103" s="21">
        <v>1000</v>
      </c>
      <c r="G103" s="21">
        <v>1725</v>
      </c>
      <c r="H103" s="18">
        <f t="shared" si="4"/>
        <v>172.5</v>
      </c>
      <c r="I103" s="20">
        <f t="shared" si="3"/>
        <v>0.0054229667262166055</v>
      </c>
    </row>
    <row r="104" spans="1:9" ht="15">
      <c r="A104" s="5"/>
      <c r="B104" s="1"/>
      <c r="C104" s="1" t="s">
        <v>92</v>
      </c>
      <c r="D104" s="2" t="s">
        <v>12</v>
      </c>
      <c r="E104" s="21">
        <v>400</v>
      </c>
      <c r="F104" s="21">
        <v>400</v>
      </c>
      <c r="G104" s="21">
        <v>257</v>
      </c>
      <c r="H104" s="18">
        <f t="shared" si="4"/>
        <v>64.25</v>
      </c>
      <c r="I104" s="20">
        <f t="shared" si="3"/>
        <v>0.0008079434484856044</v>
      </c>
    </row>
    <row r="105" spans="1:9" ht="15">
      <c r="A105" s="5"/>
      <c r="B105" s="1"/>
      <c r="C105" s="1" t="s">
        <v>117</v>
      </c>
      <c r="D105" s="2"/>
      <c r="E105" s="21">
        <v>0</v>
      </c>
      <c r="F105" s="21">
        <v>0</v>
      </c>
      <c r="G105" s="21">
        <v>44</v>
      </c>
      <c r="H105" s="18">
        <v>0</v>
      </c>
      <c r="I105" s="20">
        <f t="shared" si="3"/>
        <v>0.00013832494837885833</v>
      </c>
    </row>
    <row r="106" spans="1:9" ht="15">
      <c r="A106" s="5"/>
      <c r="B106" s="1"/>
      <c r="C106" s="1" t="s">
        <v>93</v>
      </c>
      <c r="D106" s="2" t="s">
        <v>13</v>
      </c>
      <c r="E106" s="21">
        <v>200</v>
      </c>
      <c r="F106" s="21">
        <v>200</v>
      </c>
      <c r="G106" s="21">
        <v>127</v>
      </c>
      <c r="H106" s="18">
        <f t="shared" si="4"/>
        <v>63.5</v>
      </c>
      <c r="I106" s="20">
        <f t="shared" si="3"/>
        <v>0.0003992561010026138</v>
      </c>
    </row>
    <row r="107" spans="1:9" ht="15">
      <c r="A107" s="5"/>
      <c r="B107" s="1">
        <v>80146</v>
      </c>
      <c r="C107" s="1"/>
      <c r="D107" s="2" t="s">
        <v>52</v>
      </c>
      <c r="E107" s="21">
        <f>E108</f>
        <v>23745</v>
      </c>
      <c r="F107" s="21">
        <f>F108</f>
        <v>23745</v>
      </c>
      <c r="G107" s="21">
        <f>G108</f>
        <v>5350</v>
      </c>
      <c r="H107" s="18">
        <f t="shared" si="4"/>
        <v>22.531059170351654</v>
      </c>
      <c r="I107" s="20">
        <f t="shared" si="3"/>
        <v>0.016819056223338454</v>
      </c>
    </row>
    <row r="108" spans="1:9" ht="30.75" customHeight="1">
      <c r="A108" s="5"/>
      <c r="B108" s="1"/>
      <c r="C108" s="1">
        <v>2310</v>
      </c>
      <c r="D108" s="2" t="s">
        <v>53</v>
      </c>
      <c r="E108" s="21">
        <v>23745</v>
      </c>
      <c r="F108" s="21">
        <v>23745</v>
      </c>
      <c r="G108" s="21">
        <v>5350</v>
      </c>
      <c r="H108" s="18">
        <f t="shared" si="4"/>
        <v>22.531059170351654</v>
      </c>
      <c r="I108" s="20">
        <f t="shared" si="3"/>
        <v>0.016819056223338454</v>
      </c>
    </row>
    <row r="109" spans="1:9" ht="15">
      <c r="A109" s="5"/>
      <c r="B109" s="1">
        <v>80195</v>
      </c>
      <c r="C109" s="1"/>
      <c r="D109" s="2" t="s">
        <v>54</v>
      </c>
      <c r="E109" s="21">
        <f>E110</f>
        <v>49392</v>
      </c>
      <c r="F109" s="21">
        <f>F110</f>
        <v>49392</v>
      </c>
      <c r="G109" s="21">
        <f>G110</f>
        <v>35606</v>
      </c>
      <c r="H109" s="18">
        <f t="shared" si="4"/>
        <v>72.08859734369939</v>
      </c>
      <c r="I109" s="20">
        <f t="shared" si="3"/>
        <v>0.11193632072676431</v>
      </c>
    </row>
    <row r="110" spans="1:9" ht="31.5" customHeight="1">
      <c r="A110" s="5"/>
      <c r="B110" s="1"/>
      <c r="C110" s="1">
        <v>2310</v>
      </c>
      <c r="D110" s="2" t="s">
        <v>53</v>
      </c>
      <c r="E110" s="21">
        <v>49392</v>
      </c>
      <c r="F110" s="21">
        <v>49392</v>
      </c>
      <c r="G110" s="21">
        <v>35606</v>
      </c>
      <c r="H110" s="18">
        <f aca="true" t="shared" si="5" ref="H110:H165">G110/F110*100</f>
        <v>72.08859734369939</v>
      </c>
      <c r="I110" s="20">
        <f aca="true" t="shared" si="6" ref="I110:I162">SUM((G110/31809157)*100)</f>
        <v>0.11193632072676431</v>
      </c>
    </row>
    <row r="111" spans="1:9" ht="14.25">
      <c r="A111" s="6">
        <v>851</v>
      </c>
      <c r="B111" s="3"/>
      <c r="C111" s="3"/>
      <c r="D111" s="4" t="s">
        <v>56</v>
      </c>
      <c r="E111" s="19">
        <f aca="true" t="shared" si="7" ref="E111:G112">E112</f>
        <v>4629586</v>
      </c>
      <c r="F111" s="19">
        <f t="shared" si="7"/>
        <v>4625000</v>
      </c>
      <c r="G111" s="19">
        <f t="shared" si="7"/>
        <v>2223910</v>
      </c>
      <c r="H111" s="18">
        <f t="shared" si="5"/>
        <v>48.08454054054054</v>
      </c>
      <c r="I111" s="20">
        <f t="shared" si="6"/>
        <v>6.991414453391519</v>
      </c>
    </row>
    <row r="112" spans="1:9" ht="33.75" customHeight="1">
      <c r="A112" s="5"/>
      <c r="B112" s="1">
        <v>85156</v>
      </c>
      <c r="C112" s="1"/>
      <c r="D112" s="2" t="s">
        <v>57</v>
      </c>
      <c r="E112" s="21">
        <f t="shared" si="7"/>
        <v>4629586</v>
      </c>
      <c r="F112" s="21">
        <f t="shared" si="7"/>
        <v>4625000</v>
      </c>
      <c r="G112" s="21">
        <f t="shared" si="7"/>
        <v>2223910</v>
      </c>
      <c r="H112" s="18">
        <f t="shared" si="5"/>
        <v>48.08454054054054</v>
      </c>
      <c r="I112" s="20">
        <f t="shared" si="6"/>
        <v>6.991414453391519</v>
      </c>
    </row>
    <row r="113" spans="1:9" ht="45" customHeight="1">
      <c r="A113" s="5"/>
      <c r="B113" s="1"/>
      <c r="C113" s="1">
        <v>2110</v>
      </c>
      <c r="D113" s="2" t="s">
        <v>6</v>
      </c>
      <c r="E113" s="21">
        <v>4629586</v>
      </c>
      <c r="F113" s="21">
        <v>4625000</v>
      </c>
      <c r="G113" s="21">
        <v>2223910</v>
      </c>
      <c r="H113" s="18">
        <f t="shared" si="5"/>
        <v>48.08454054054054</v>
      </c>
      <c r="I113" s="20">
        <f t="shared" si="6"/>
        <v>6.991414453391519</v>
      </c>
    </row>
    <row r="114" spans="1:9" ht="14.25">
      <c r="A114" s="6">
        <v>852</v>
      </c>
      <c r="B114" s="3"/>
      <c r="C114" s="3"/>
      <c r="D114" s="4" t="s">
        <v>58</v>
      </c>
      <c r="E114" s="19">
        <f>E115+E121+E128+E133</f>
        <v>10138246</v>
      </c>
      <c r="F114" s="19">
        <f>F115+F121+F128+F133</f>
        <v>10811800</v>
      </c>
      <c r="G114" s="19">
        <f>G115+G121+G128+G133</f>
        <v>5519827</v>
      </c>
      <c r="H114" s="18">
        <f t="shared" si="5"/>
        <v>51.05372833385745</v>
      </c>
      <c r="I114" s="20">
        <f t="shared" si="6"/>
        <v>17.3529496553461</v>
      </c>
    </row>
    <row r="115" spans="1:9" ht="15">
      <c r="A115" s="7"/>
      <c r="B115" s="1">
        <v>85201</v>
      </c>
      <c r="C115" s="1"/>
      <c r="D115" s="2" t="s">
        <v>59</v>
      </c>
      <c r="E115" s="21">
        <f>E116+E117+E118+E119+E120</f>
        <v>113320</v>
      </c>
      <c r="F115" s="21">
        <f>F116+F117+F118+F119+F120</f>
        <v>113320</v>
      </c>
      <c r="G115" s="21">
        <f>G116+G117+G118+G119+G120</f>
        <v>68925</v>
      </c>
      <c r="H115" s="18">
        <f t="shared" si="5"/>
        <v>60.82333215672432</v>
      </c>
      <c r="I115" s="20">
        <f t="shared" si="6"/>
        <v>0.21668288788665477</v>
      </c>
    </row>
    <row r="116" spans="1:9" ht="15">
      <c r="A116" s="5"/>
      <c r="B116" s="1"/>
      <c r="C116" s="1" t="s">
        <v>92</v>
      </c>
      <c r="D116" s="2" t="s">
        <v>12</v>
      </c>
      <c r="E116" s="21">
        <v>380</v>
      </c>
      <c r="F116" s="21">
        <v>380</v>
      </c>
      <c r="G116" s="21">
        <v>333</v>
      </c>
      <c r="H116" s="18">
        <f t="shared" si="5"/>
        <v>87.63157894736841</v>
      </c>
      <c r="I116" s="20">
        <f t="shared" si="6"/>
        <v>0.0010468683593218141</v>
      </c>
    </row>
    <row r="117" spans="1:9" ht="15" customHeight="1">
      <c r="A117" s="5"/>
      <c r="B117" s="1"/>
      <c r="C117" s="1" t="s">
        <v>117</v>
      </c>
      <c r="D117" s="2" t="s">
        <v>121</v>
      </c>
      <c r="E117" s="21">
        <v>0</v>
      </c>
      <c r="F117" s="21">
        <v>0</v>
      </c>
      <c r="G117" s="21">
        <v>2350</v>
      </c>
      <c r="H117" s="18">
        <v>0</v>
      </c>
      <c r="I117" s="20">
        <f t="shared" si="6"/>
        <v>0.0073878097429617515</v>
      </c>
    </row>
    <row r="118" spans="1:9" ht="14.25" customHeight="1">
      <c r="A118" s="5"/>
      <c r="B118" s="1"/>
      <c r="C118" s="1" t="s">
        <v>93</v>
      </c>
      <c r="D118" s="2" t="s">
        <v>13</v>
      </c>
      <c r="E118" s="21">
        <v>150</v>
      </c>
      <c r="F118" s="21">
        <v>150</v>
      </c>
      <c r="G118" s="21">
        <v>1250</v>
      </c>
      <c r="H118" s="18">
        <f t="shared" si="5"/>
        <v>833.3333333333334</v>
      </c>
      <c r="I118" s="20">
        <f t="shared" si="6"/>
        <v>0.003929686033490293</v>
      </c>
    </row>
    <row r="119" spans="1:9" ht="30">
      <c r="A119" s="5"/>
      <c r="B119" s="1"/>
      <c r="C119" s="1">
        <v>2130</v>
      </c>
      <c r="D119" s="2" t="s">
        <v>112</v>
      </c>
      <c r="E119" s="21">
        <v>0</v>
      </c>
      <c r="F119" s="21">
        <v>0</v>
      </c>
      <c r="G119" s="21">
        <v>0</v>
      </c>
      <c r="H119" s="18">
        <v>0</v>
      </c>
      <c r="I119" s="20">
        <f t="shared" si="6"/>
        <v>0</v>
      </c>
    </row>
    <row r="120" spans="1:9" ht="45">
      <c r="A120" s="5"/>
      <c r="B120" s="1"/>
      <c r="C120" s="1">
        <v>2320</v>
      </c>
      <c r="D120" s="2" t="s">
        <v>67</v>
      </c>
      <c r="E120" s="21">
        <v>112790</v>
      </c>
      <c r="F120" s="21">
        <v>112790</v>
      </c>
      <c r="G120" s="21">
        <v>64992</v>
      </c>
      <c r="H120" s="18">
        <f t="shared" si="5"/>
        <v>57.622129621420335</v>
      </c>
      <c r="I120" s="20">
        <f t="shared" si="6"/>
        <v>0.20431852375088094</v>
      </c>
    </row>
    <row r="121" spans="1:9" ht="15">
      <c r="A121" s="5"/>
      <c r="B121" s="1">
        <v>85202</v>
      </c>
      <c r="C121" s="1"/>
      <c r="D121" s="2" t="s">
        <v>60</v>
      </c>
      <c r="E121" s="21">
        <f>E122+E123+E124+E125+E126+E127</f>
        <v>9809626</v>
      </c>
      <c r="F121" s="21">
        <f>F122+F123+F124+F125+F126+F127</f>
        <v>10138900</v>
      </c>
      <c r="G121" s="21">
        <f>G122+G123+G124+G125+G126+G127</f>
        <v>5102837</v>
      </c>
      <c r="H121" s="18">
        <f t="shared" si="5"/>
        <v>50.329296077483754</v>
      </c>
      <c r="I121" s="20">
        <f t="shared" si="6"/>
        <v>16.042037832062007</v>
      </c>
    </row>
    <row r="122" spans="1:9" ht="59.25" customHeight="1">
      <c r="A122" s="5"/>
      <c r="B122" s="1"/>
      <c r="C122" s="1" t="s">
        <v>90</v>
      </c>
      <c r="D122" s="2" t="s">
        <v>18</v>
      </c>
      <c r="E122" s="21">
        <v>14690</v>
      </c>
      <c r="F122" s="21">
        <v>26490</v>
      </c>
      <c r="G122" s="21">
        <v>13757</v>
      </c>
      <c r="H122" s="18">
        <f t="shared" si="5"/>
        <v>51.93280483201208</v>
      </c>
      <c r="I122" s="20">
        <f t="shared" si="6"/>
        <v>0.04324855261018077</v>
      </c>
    </row>
    <row r="123" spans="1:9" ht="15">
      <c r="A123" s="5"/>
      <c r="B123" s="1"/>
      <c r="C123" s="1" t="s">
        <v>91</v>
      </c>
      <c r="D123" s="2" t="s">
        <v>51</v>
      </c>
      <c r="E123" s="21">
        <v>4240950</v>
      </c>
      <c r="F123" s="21">
        <v>4527950</v>
      </c>
      <c r="G123" s="21">
        <v>2275979</v>
      </c>
      <c r="H123" s="18">
        <f t="shared" si="5"/>
        <v>50.265108934506785</v>
      </c>
      <c r="I123" s="20">
        <f t="shared" si="6"/>
        <v>7.155106311053763</v>
      </c>
    </row>
    <row r="124" spans="1:9" ht="15">
      <c r="A124" s="5"/>
      <c r="B124" s="1"/>
      <c r="C124" s="1" t="s">
        <v>92</v>
      </c>
      <c r="D124" s="2" t="s">
        <v>12</v>
      </c>
      <c r="E124" s="21">
        <v>2460</v>
      </c>
      <c r="F124" s="21">
        <v>2460</v>
      </c>
      <c r="G124" s="21">
        <v>1584</v>
      </c>
      <c r="H124" s="18">
        <f t="shared" si="5"/>
        <v>64.39024390243902</v>
      </c>
      <c r="I124" s="20">
        <f t="shared" si="6"/>
        <v>0.0049796981416389</v>
      </c>
    </row>
    <row r="125" spans="1:9" ht="16.5" customHeight="1">
      <c r="A125" s="5"/>
      <c r="B125" s="1"/>
      <c r="C125" s="1" t="s">
        <v>117</v>
      </c>
      <c r="D125" s="2" t="s">
        <v>121</v>
      </c>
      <c r="E125" s="21">
        <v>0</v>
      </c>
      <c r="F125" s="21">
        <v>150</v>
      </c>
      <c r="G125" s="21">
        <v>4660</v>
      </c>
      <c r="H125" s="18">
        <f t="shared" si="5"/>
        <v>3106.6666666666665</v>
      </c>
      <c r="I125" s="20">
        <f t="shared" si="6"/>
        <v>0.014649869532851812</v>
      </c>
    </row>
    <row r="126" spans="1:9" ht="15">
      <c r="A126" s="5"/>
      <c r="B126" s="1"/>
      <c r="C126" s="1" t="s">
        <v>93</v>
      </c>
      <c r="D126" s="2" t="s">
        <v>13</v>
      </c>
      <c r="E126" s="21">
        <v>15200</v>
      </c>
      <c r="F126" s="21">
        <v>19200</v>
      </c>
      <c r="G126" s="21">
        <v>16486</v>
      </c>
      <c r="H126" s="18">
        <f t="shared" si="5"/>
        <v>85.86458333333333</v>
      </c>
      <c r="I126" s="20">
        <f t="shared" si="6"/>
        <v>0.05182784315849678</v>
      </c>
    </row>
    <row r="127" spans="1:9" ht="30" customHeight="1">
      <c r="A127" s="5"/>
      <c r="B127" s="1"/>
      <c r="C127" s="1">
        <v>2130</v>
      </c>
      <c r="D127" s="2" t="s">
        <v>55</v>
      </c>
      <c r="E127" s="21">
        <v>5536326</v>
      </c>
      <c r="F127" s="21">
        <v>5562650</v>
      </c>
      <c r="G127" s="21">
        <v>2790371</v>
      </c>
      <c r="H127" s="18">
        <f t="shared" si="5"/>
        <v>50.162620333833694</v>
      </c>
      <c r="I127" s="20">
        <f t="shared" si="6"/>
        <v>8.772225557565076</v>
      </c>
    </row>
    <row r="128" spans="1:9" ht="15">
      <c r="A128" s="5"/>
      <c r="B128" s="1">
        <v>85218</v>
      </c>
      <c r="C128" s="1"/>
      <c r="D128" s="2" t="s">
        <v>61</v>
      </c>
      <c r="E128" s="21">
        <f>E129+E130+E131+E132</f>
        <v>300</v>
      </c>
      <c r="F128" s="21">
        <f>F129+F130+F131+F132</f>
        <v>344580</v>
      </c>
      <c r="G128" s="21">
        <f>G129+G130+G131+G132</f>
        <v>215868</v>
      </c>
      <c r="H128" s="18">
        <f t="shared" si="5"/>
        <v>62.64670033083755</v>
      </c>
      <c r="I128" s="20">
        <f t="shared" si="6"/>
        <v>0.6786347717419862</v>
      </c>
    </row>
    <row r="129" spans="1:9" ht="15">
      <c r="A129" s="5"/>
      <c r="B129" s="1"/>
      <c r="C129" s="1" t="s">
        <v>92</v>
      </c>
      <c r="D129" s="2" t="s">
        <v>12</v>
      </c>
      <c r="E129" s="21">
        <v>200</v>
      </c>
      <c r="F129" s="21">
        <v>200</v>
      </c>
      <c r="G129" s="21">
        <v>389</v>
      </c>
      <c r="H129" s="18">
        <f t="shared" si="5"/>
        <v>194.5</v>
      </c>
      <c r="I129" s="20">
        <f t="shared" si="6"/>
        <v>0.0012229182936221794</v>
      </c>
    </row>
    <row r="130" spans="1:9" ht="15">
      <c r="A130" s="5"/>
      <c r="B130" s="1"/>
      <c r="C130" s="1" t="s">
        <v>93</v>
      </c>
      <c r="D130" s="2" t="s">
        <v>62</v>
      </c>
      <c r="E130" s="21">
        <v>100</v>
      </c>
      <c r="F130" s="21">
        <v>100</v>
      </c>
      <c r="G130" s="21">
        <v>479</v>
      </c>
      <c r="H130" s="18">
        <f t="shared" si="5"/>
        <v>479</v>
      </c>
      <c r="I130" s="20">
        <f t="shared" si="6"/>
        <v>0.0015058556880334804</v>
      </c>
    </row>
    <row r="131" spans="1:9" ht="30">
      <c r="A131" s="5"/>
      <c r="B131" s="1"/>
      <c r="C131" s="1">
        <v>2007</v>
      </c>
      <c r="D131" s="2" t="s">
        <v>124</v>
      </c>
      <c r="E131" s="21">
        <v>0</v>
      </c>
      <c r="F131" s="21">
        <v>326969</v>
      </c>
      <c r="G131" s="21">
        <v>204190</v>
      </c>
      <c r="H131" s="18">
        <f t="shared" si="5"/>
        <v>62.449345350782494</v>
      </c>
      <c r="I131" s="20">
        <f t="shared" si="6"/>
        <v>0.6419220729427064</v>
      </c>
    </row>
    <row r="132" spans="1:9" ht="30">
      <c r="A132" s="5"/>
      <c r="B132" s="1"/>
      <c r="C132" s="1">
        <v>2009</v>
      </c>
      <c r="D132" s="2" t="s">
        <v>124</v>
      </c>
      <c r="E132" s="21">
        <v>0</v>
      </c>
      <c r="F132" s="21">
        <v>17311</v>
      </c>
      <c r="G132" s="21">
        <v>10810</v>
      </c>
      <c r="H132" s="18">
        <f t="shared" si="5"/>
        <v>62.445843683207215</v>
      </c>
      <c r="I132" s="20">
        <f t="shared" si="6"/>
        <v>0.03398392481762406</v>
      </c>
    </row>
    <row r="133" spans="1:9" ht="15">
      <c r="A133" s="5"/>
      <c r="B133" s="1">
        <v>85204</v>
      </c>
      <c r="C133" s="11"/>
      <c r="D133" s="2" t="s">
        <v>99</v>
      </c>
      <c r="E133" s="22">
        <f>E135</f>
        <v>215000</v>
      </c>
      <c r="F133" s="22">
        <f>F135</f>
        <v>215000</v>
      </c>
      <c r="G133" s="22">
        <f>G134+G135</f>
        <v>132197</v>
      </c>
      <c r="H133" s="18">
        <f t="shared" si="5"/>
        <v>61.48697674418605</v>
      </c>
      <c r="I133" s="20">
        <f t="shared" si="6"/>
        <v>0.41559416365545304</v>
      </c>
    </row>
    <row r="134" spans="1:9" ht="15">
      <c r="A134" s="5"/>
      <c r="B134" s="1"/>
      <c r="C134" s="1" t="s">
        <v>93</v>
      </c>
      <c r="D134" s="2" t="s">
        <v>13</v>
      </c>
      <c r="E134" s="22">
        <v>0</v>
      </c>
      <c r="F134" s="22">
        <v>0</v>
      </c>
      <c r="G134" s="22">
        <v>5145</v>
      </c>
      <c r="H134" s="18">
        <v>0</v>
      </c>
      <c r="I134" s="20">
        <f t="shared" si="6"/>
        <v>0.01617458771384605</v>
      </c>
    </row>
    <row r="135" spans="1:9" ht="45">
      <c r="A135" s="5"/>
      <c r="B135" s="1"/>
      <c r="C135" s="1">
        <v>2320</v>
      </c>
      <c r="D135" s="2" t="s">
        <v>67</v>
      </c>
      <c r="E135" s="22">
        <v>215000</v>
      </c>
      <c r="F135" s="22">
        <v>215000</v>
      </c>
      <c r="G135" s="22">
        <v>127052</v>
      </c>
      <c r="H135" s="18">
        <f t="shared" si="5"/>
        <v>59.093953488372094</v>
      </c>
      <c r="I135" s="20">
        <f t="shared" si="6"/>
        <v>0.399419575941607</v>
      </c>
    </row>
    <row r="136" spans="1:9" ht="27.75" customHeight="1">
      <c r="A136" s="6">
        <v>853</v>
      </c>
      <c r="B136" s="3"/>
      <c r="C136" s="3"/>
      <c r="D136" s="4" t="s">
        <v>63</v>
      </c>
      <c r="E136" s="19">
        <f>E137+E139</f>
        <v>2455689</v>
      </c>
      <c r="F136" s="19">
        <f>F139+F137</f>
        <v>2480532</v>
      </c>
      <c r="G136" s="19">
        <f>G139+G137</f>
        <v>1313877</v>
      </c>
      <c r="H136" s="18">
        <f t="shared" si="5"/>
        <v>52.967548896768925</v>
      </c>
      <c r="I136" s="20">
        <f t="shared" si="6"/>
        <v>4.130499277299301</v>
      </c>
    </row>
    <row r="137" spans="1:9" ht="15" customHeight="1">
      <c r="A137" s="5"/>
      <c r="B137" s="1">
        <v>85324</v>
      </c>
      <c r="C137" s="1"/>
      <c r="D137" s="2" t="s">
        <v>65</v>
      </c>
      <c r="E137" s="22">
        <f>E138</f>
        <v>0</v>
      </c>
      <c r="F137" s="22">
        <f>F138</f>
        <v>27643</v>
      </c>
      <c r="G137" s="22">
        <f>G138</f>
        <v>13750</v>
      </c>
      <c r="H137" s="18">
        <f t="shared" si="5"/>
        <v>49.74134500596896</v>
      </c>
      <c r="I137" s="20">
        <f t="shared" si="6"/>
        <v>0.04322654636839323</v>
      </c>
    </row>
    <row r="138" spans="1:9" ht="15">
      <c r="A138" s="5"/>
      <c r="B138" s="1"/>
      <c r="C138" s="1" t="s">
        <v>93</v>
      </c>
      <c r="D138" s="2" t="s">
        <v>62</v>
      </c>
      <c r="E138" s="22">
        <v>0</v>
      </c>
      <c r="F138" s="22">
        <v>27643</v>
      </c>
      <c r="G138" s="22">
        <v>13750</v>
      </c>
      <c r="H138" s="18">
        <f t="shared" si="5"/>
        <v>49.74134500596896</v>
      </c>
      <c r="I138" s="20">
        <f t="shared" si="6"/>
        <v>0.04322654636839323</v>
      </c>
    </row>
    <row r="139" spans="1:9" ht="15">
      <c r="A139" s="5"/>
      <c r="B139" s="1">
        <v>85333</v>
      </c>
      <c r="C139" s="1"/>
      <c r="D139" s="2" t="s">
        <v>66</v>
      </c>
      <c r="E139" s="21">
        <f>E140+E142+E143+E144+E145+E141</f>
        <v>2455689</v>
      </c>
      <c r="F139" s="21">
        <f>F140+F142+F143+F144+F145+F141</f>
        <v>2452889</v>
      </c>
      <c r="G139" s="21">
        <f>G140+G142+G143+G144+G145+G141</f>
        <v>1300127</v>
      </c>
      <c r="H139" s="18">
        <f t="shared" si="5"/>
        <v>53.003906821711055</v>
      </c>
      <c r="I139" s="20">
        <f t="shared" si="6"/>
        <v>4.087272730930907</v>
      </c>
    </row>
    <row r="140" spans="1:9" ht="15">
      <c r="A140" s="5"/>
      <c r="B140" s="1"/>
      <c r="C140" s="1" t="s">
        <v>92</v>
      </c>
      <c r="D140" s="2" t="s">
        <v>12</v>
      </c>
      <c r="E140" s="21">
        <v>1500</v>
      </c>
      <c r="F140" s="21">
        <v>1500</v>
      </c>
      <c r="G140" s="21">
        <v>332</v>
      </c>
      <c r="H140" s="18">
        <f t="shared" si="5"/>
        <v>22.133333333333333</v>
      </c>
      <c r="I140" s="20">
        <f t="shared" si="6"/>
        <v>0.001043724610495022</v>
      </c>
    </row>
    <row r="141" spans="1:9" ht="15">
      <c r="A141" s="5"/>
      <c r="B141" s="1"/>
      <c r="C141" s="1" t="s">
        <v>128</v>
      </c>
      <c r="D141" s="2" t="s">
        <v>130</v>
      </c>
      <c r="E141" s="21"/>
      <c r="F141" s="21">
        <v>0</v>
      </c>
      <c r="G141" s="21"/>
      <c r="H141" s="18">
        <v>0</v>
      </c>
      <c r="I141" s="20">
        <f t="shared" si="6"/>
        <v>0</v>
      </c>
    </row>
    <row r="142" spans="1:9" ht="15">
      <c r="A142" s="5"/>
      <c r="B142" s="1"/>
      <c r="C142" s="1" t="s">
        <v>93</v>
      </c>
      <c r="D142" s="2" t="s">
        <v>13</v>
      </c>
      <c r="E142" s="21">
        <v>700</v>
      </c>
      <c r="F142" s="21">
        <v>700</v>
      </c>
      <c r="G142" s="21">
        <v>397</v>
      </c>
      <c r="H142" s="18">
        <f t="shared" si="5"/>
        <v>56.714285714285715</v>
      </c>
      <c r="I142" s="20">
        <f t="shared" si="6"/>
        <v>0.001248068284236517</v>
      </c>
    </row>
    <row r="143" spans="1:9" ht="30">
      <c r="A143" s="5"/>
      <c r="B143" s="1"/>
      <c r="C143" s="1">
        <v>2007</v>
      </c>
      <c r="D143" s="2" t="s">
        <v>124</v>
      </c>
      <c r="E143" s="21">
        <v>0</v>
      </c>
      <c r="F143" s="21">
        <v>0</v>
      </c>
      <c r="G143" s="21">
        <v>0</v>
      </c>
      <c r="H143" s="18">
        <v>0</v>
      </c>
      <c r="I143" s="20">
        <f t="shared" si="6"/>
        <v>0</v>
      </c>
    </row>
    <row r="144" spans="1:9" ht="45.75" customHeight="1">
      <c r="A144" s="5"/>
      <c r="B144" s="1"/>
      <c r="C144" s="1">
        <v>2320</v>
      </c>
      <c r="D144" s="2" t="s">
        <v>67</v>
      </c>
      <c r="E144" s="21">
        <v>1891189</v>
      </c>
      <c r="F144" s="21">
        <v>1891189</v>
      </c>
      <c r="G144" s="21">
        <v>1017398</v>
      </c>
      <c r="H144" s="18">
        <f t="shared" si="5"/>
        <v>53.796738453956735</v>
      </c>
      <c r="I144" s="20">
        <f t="shared" si="6"/>
        <v>3.1984437688807663</v>
      </c>
    </row>
    <row r="145" spans="1:9" ht="32.25" customHeight="1">
      <c r="A145" s="5"/>
      <c r="B145" s="1"/>
      <c r="C145" s="1">
        <v>2440</v>
      </c>
      <c r="D145" s="2" t="s">
        <v>64</v>
      </c>
      <c r="E145" s="22">
        <v>562300</v>
      </c>
      <c r="F145" s="22">
        <v>559500</v>
      </c>
      <c r="G145" s="22">
        <v>282000</v>
      </c>
      <c r="H145" s="18">
        <f t="shared" si="5"/>
        <v>50.402144772117964</v>
      </c>
      <c r="I145" s="20">
        <f t="shared" si="6"/>
        <v>0.8865371691554103</v>
      </c>
    </row>
    <row r="146" spans="1:9" ht="14.25">
      <c r="A146" s="6">
        <v>854</v>
      </c>
      <c r="B146" s="3"/>
      <c r="C146" s="3"/>
      <c r="D146" s="4" t="s">
        <v>68</v>
      </c>
      <c r="E146" s="19">
        <f>E147+E152+E155+E159+E164+E166</f>
        <v>2043101</v>
      </c>
      <c r="F146" s="19">
        <f>F147+F152+F155+F159+F164+F166</f>
        <v>1967018</v>
      </c>
      <c r="G146" s="19">
        <f>G147+G152+G155+G159+G164+G166</f>
        <v>1167576</v>
      </c>
      <c r="H146" s="18">
        <f t="shared" si="5"/>
        <v>59.35766729130084</v>
      </c>
      <c r="I146" s="20">
        <f t="shared" si="6"/>
        <v>3.6705656801907702</v>
      </c>
    </row>
    <row r="147" spans="1:9" ht="15">
      <c r="A147" s="5"/>
      <c r="B147" s="1">
        <v>85401</v>
      </c>
      <c r="C147" s="1"/>
      <c r="D147" s="2" t="s">
        <v>69</v>
      </c>
      <c r="E147" s="21">
        <f>E148+E149+E150+E151</f>
        <v>581708</v>
      </c>
      <c r="F147" s="21">
        <f>F148+F149+F150+F151</f>
        <v>470024</v>
      </c>
      <c r="G147" s="21">
        <f>G148+G149+G150+G151</f>
        <v>225954</v>
      </c>
      <c r="H147" s="18">
        <f t="shared" si="5"/>
        <v>48.07286436437288</v>
      </c>
      <c r="I147" s="20">
        <f t="shared" si="6"/>
        <v>0.7103426224090126</v>
      </c>
    </row>
    <row r="148" spans="1:9" ht="15">
      <c r="A148" s="5"/>
      <c r="B148" s="1"/>
      <c r="C148" s="1" t="s">
        <v>91</v>
      </c>
      <c r="D148" s="2" t="s">
        <v>51</v>
      </c>
      <c r="E148" s="21">
        <v>180000</v>
      </c>
      <c r="F148" s="21">
        <v>180000</v>
      </c>
      <c r="G148" s="21">
        <v>92092</v>
      </c>
      <c r="H148" s="18">
        <f t="shared" si="5"/>
        <v>51.16222222222222</v>
      </c>
      <c r="I148" s="20">
        <f t="shared" si="6"/>
        <v>0.28951411695695045</v>
      </c>
    </row>
    <row r="149" spans="1:9" ht="15">
      <c r="A149" s="5"/>
      <c r="B149" s="1"/>
      <c r="C149" s="1" t="s">
        <v>93</v>
      </c>
      <c r="D149" s="2" t="s">
        <v>13</v>
      </c>
      <c r="E149" s="21">
        <v>24</v>
      </c>
      <c r="F149" s="21">
        <v>24</v>
      </c>
      <c r="G149" s="21">
        <v>16</v>
      </c>
      <c r="H149" s="18">
        <f t="shared" si="5"/>
        <v>66.66666666666666</v>
      </c>
      <c r="I149" s="20">
        <f t="shared" si="6"/>
        <v>5.029998122867575E-05</v>
      </c>
    </row>
    <row r="150" spans="1:9" ht="32.25" customHeight="1">
      <c r="A150" s="5"/>
      <c r="B150" s="1"/>
      <c r="C150" s="1">
        <v>2310</v>
      </c>
      <c r="D150" s="2" t="s">
        <v>70</v>
      </c>
      <c r="E150" s="21">
        <v>394684</v>
      </c>
      <c r="F150" s="21">
        <v>290000</v>
      </c>
      <c r="G150" s="21">
        <v>133846</v>
      </c>
      <c r="H150" s="18">
        <f t="shared" si="5"/>
        <v>46.15379310344828</v>
      </c>
      <c r="I150" s="20">
        <f t="shared" si="6"/>
        <v>0.42077820547083344</v>
      </c>
    </row>
    <row r="151" spans="1:9" ht="45" customHeight="1">
      <c r="A151" s="5"/>
      <c r="B151" s="1"/>
      <c r="C151" s="1">
        <v>6610</v>
      </c>
      <c r="D151" s="2" t="s">
        <v>107</v>
      </c>
      <c r="E151" s="21">
        <v>7000</v>
      </c>
      <c r="F151" s="21">
        <v>0</v>
      </c>
      <c r="G151" s="21">
        <v>0</v>
      </c>
      <c r="H151" s="18">
        <v>0</v>
      </c>
      <c r="I151" s="20">
        <f t="shared" si="6"/>
        <v>0</v>
      </c>
    </row>
    <row r="152" spans="1:9" ht="28.5" customHeight="1">
      <c r="A152" s="5"/>
      <c r="B152" s="1">
        <v>85406</v>
      </c>
      <c r="C152" s="1"/>
      <c r="D152" s="2" t="s">
        <v>71</v>
      </c>
      <c r="E152" s="21">
        <f>E153+E154</f>
        <v>340</v>
      </c>
      <c r="F152" s="21">
        <f>F153+F154</f>
        <v>340</v>
      </c>
      <c r="G152" s="21">
        <f>G153+G154</f>
        <v>1560</v>
      </c>
      <c r="H152" s="18">
        <f t="shared" si="5"/>
        <v>458.8235294117647</v>
      </c>
      <c r="I152" s="20">
        <f t="shared" si="6"/>
        <v>0.004904248169795886</v>
      </c>
    </row>
    <row r="153" spans="1:9" ht="15">
      <c r="A153" s="5"/>
      <c r="B153" s="1"/>
      <c r="C153" s="1" t="s">
        <v>92</v>
      </c>
      <c r="D153" s="2" t="s">
        <v>12</v>
      </c>
      <c r="E153" s="21">
        <v>160</v>
      </c>
      <c r="F153" s="21">
        <v>160</v>
      </c>
      <c r="G153" s="21">
        <v>66</v>
      </c>
      <c r="H153" s="18">
        <f t="shared" si="5"/>
        <v>41.25</v>
      </c>
      <c r="I153" s="20">
        <f t="shared" si="6"/>
        <v>0.00020748742256828748</v>
      </c>
    </row>
    <row r="154" spans="1:9" ht="15">
      <c r="A154" s="5"/>
      <c r="B154" s="1"/>
      <c r="C154" s="1" t="s">
        <v>93</v>
      </c>
      <c r="D154" s="2" t="s">
        <v>13</v>
      </c>
      <c r="E154" s="21">
        <v>180</v>
      </c>
      <c r="F154" s="21">
        <v>180</v>
      </c>
      <c r="G154" s="21">
        <v>1494</v>
      </c>
      <c r="H154" s="18">
        <f t="shared" si="5"/>
        <v>830.0000000000001</v>
      </c>
      <c r="I154" s="20">
        <f t="shared" si="6"/>
        <v>0.004696760747227599</v>
      </c>
    </row>
    <row r="155" spans="1:9" ht="15">
      <c r="A155" s="5"/>
      <c r="B155" s="1">
        <v>85410</v>
      </c>
      <c r="C155" s="1"/>
      <c r="D155" s="2" t="s">
        <v>73</v>
      </c>
      <c r="E155" s="21">
        <f>E156+E157+E158</f>
        <v>65835</v>
      </c>
      <c r="F155" s="21">
        <f>F156+F157+F158</f>
        <v>95835</v>
      </c>
      <c r="G155" s="21">
        <f>G156+G157+G158</f>
        <v>50505</v>
      </c>
      <c r="H155" s="18">
        <f t="shared" si="5"/>
        <v>52.69995304429488</v>
      </c>
      <c r="I155" s="20">
        <f t="shared" si="6"/>
        <v>0.1587750344971418</v>
      </c>
    </row>
    <row r="156" spans="1:9" ht="15">
      <c r="A156" s="5"/>
      <c r="B156" s="1"/>
      <c r="C156" s="1" t="s">
        <v>91</v>
      </c>
      <c r="D156" s="2" t="s">
        <v>51</v>
      </c>
      <c r="E156" s="21">
        <v>65775</v>
      </c>
      <c r="F156" s="21">
        <v>65775</v>
      </c>
      <c r="G156" s="21">
        <v>37282</v>
      </c>
      <c r="H156" s="18">
        <f t="shared" si="5"/>
        <v>56.68110984416571</v>
      </c>
      <c r="I156" s="20">
        <f t="shared" si="6"/>
        <v>0.1172052437604681</v>
      </c>
    </row>
    <row r="157" spans="1:9" ht="15">
      <c r="A157" s="5"/>
      <c r="B157" s="1"/>
      <c r="C157" s="1" t="s">
        <v>93</v>
      </c>
      <c r="D157" s="2" t="s">
        <v>13</v>
      </c>
      <c r="E157" s="21">
        <v>60</v>
      </c>
      <c r="F157" s="21">
        <v>60</v>
      </c>
      <c r="G157" s="21">
        <v>30</v>
      </c>
      <c r="H157" s="18">
        <f t="shared" si="5"/>
        <v>50</v>
      </c>
      <c r="I157" s="20">
        <f t="shared" si="6"/>
        <v>9.431246480376704E-05</v>
      </c>
    </row>
    <row r="158" spans="1:9" ht="45">
      <c r="A158" s="5"/>
      <c r="B158" s="1"/>
      <c r="C158" s="1">
        <v>2700</v>
      </c>
      <c r="D158" s="2" t="s">
        <v>113</v>
      </c>
      <c r="E158" s="21">
        <v>0</v>
      </c>
      <c r="F158" s="21">
        <v>30000</v>
      </c>
      <c r="G158" s="21">
        <v>13193</v>
      </c>
      <c r="H158" s="18">
        <f t="shared" si="5"/>
        <v>43.97666666666667</v>
      </c>
      <c r="I158" s="20">
        <f t="shared" si="6"/>
        <v>0.04147547827186995</v>
      </c>
    </row>
    <row r="159" spans="1:9" ht="15">
      <c r="A159" s="5"/>
      <c r="B159" s="1">
        <v>85411</v>
      </c>
      <c r="C159" s="1"/>
      <c r="D159" s="2" t="s">
        <v>74</v>
      </c>
      <c r="E159" s="21">
        <f>E160+E161+E162+E163</f>
        <v>1100193</v>
      </c>
      <c r="F159" s="21">
        <f>F160+F161+F162+F163</f>
        <v>1100193</v>
      </c>
      <c r="G159" s="21">
        <f>G160+G161+G162+G163</f>
        <v>763872</v>
      </c>
      <c r="H159" s="18">
        <f t="shared" si="5"/>
        <v>69.43072715423565</v>
      </c>
      <c r="I159" s="20">
        <f t="shared" si="6"/>
        <v>2.401421703819438</v>
      </c>
    </row>
    <row r="160" spans="1:9" ht="62.25" customHeight="1">
      <c r="A160" s="5"/>
      <c r="B160" s="1"/>
      <c r="C160" s="1" t="s">
        <v>90</v>
      </c>
      <c r="D160" s="2" t="s">
        <v>72</v>
      </c>
      <c r="E160" s="21">
        <v>6342</v>
      </c>
      <c r="F160" s="21">
        <v>6342</v>
      </c>
      <c r="G160" s="21">
        <v>3600</v>
      </c>
      <c r="H160" s="18">
        <f t="shared" si="5"/>
        <v>56.76442762535478</v>
      </c>
      <c r="I160" s="20">
        <f t="shared" si="6"/>
        <v>0.011317495776452045</v>
      </c>
    </row>
    <row r="161" spans="1:9" ht="15">
      <c r="A161" s="5"/>
      <c r="B161" s="1"/>
      <c r="C161" s="1" t="s">
        <v>91</v>
      </c>
      <c r="D161" s="2" t="s">
        <v>51</v>
      </c>
      <c r="E161" s="21">
        <v>1093123</v>
      </c>
      <c r="F161" s="21">
        <v>1093123</v>
      </c>
      <c r="G161" s="21">
        <v>759755</v>
      </c>
      <c r="H161" s="18">
        <f t="shared" si="5"/>
        <v>69.50315746718347</v>
      </c>
      <c r="I161" s="20">
        <f t="shared" si="6"/>
        <v>2.3884788898995346</v>
      </c>
    </row>
    <row r="162" spans="1:9" ht="15">
      <c r="A162" s="5"/>
      <c r="B162" s="1"/>
      <c r="C162" s="1" t="s">
        <v>92</v>
      </c>
      <c r="D162" s="2" t="s">
        <v>12</v>
      </c>
      <c r="E162" s="21">
        <v>340</v>
      </c>
      <c r="F162" s="21">
        <v>340</v>
      </c>
      <c r="G162" s="21">
        <v>298</v>
      </c>
      <c r="H162" s="18">
        <f t="shared" si="5"/>
        <v>87.6470588235294</v>
      </c>
      <c r="I162" s="20">
        <f t="shared" si="6"/>
        <v>0.000936837150384086</v>
      </c>
    </row>
    <row r="163" spans="1:9" ht="15">
      <c r="A163" s="5"/>
      <c r="B163" s="1"/>
      <c r="C163" s="1" t="s">
        <v>93</v>
      </c>
      <c r="D163" s="2" t="s">
        <v>13</v>
      </c>
      <c r="E163" s="21">
        <v>388</v>
      </c>
      <c r="F163" s="21">
        <v>388</v>
      </c>
      <c r="G163" s="21">
        <v>219</v>
      </c>
      <c r="H163" s="18">
        <f t="shared" si="5"/>
        <v>56.44329896907217</v>
      </c>
      <c r="I163" s="20">
        <f aca="true" t="shared" si="8" ref="I163:I208">SUM((G163/31809157)*100)</f>
        <v>0.0006884809930674993</v>
      </c>
    </row>
    <row r="164" spans="1:9" ht="15">
      <c r="A164" s="5"/>
      <c r="B164" s="1">
        <v>85415</v>
      </c>
      <c r="C164" s="1"/>
      <c r="D164" s="2" t="s">
        <v>75</v>
      </c>
      <c r="E164" s="22">
        <f>E165</f>
        <v>4368</v>
      </c>
      <c r="F164" s="22">
        <f>F165</f>
        <v>4368</v>
      </c>
      <c r="G164" s="22">
        <f>G165</f>
        <v>1820</v>
      </c>
      <c r="H164" s="18">
        <f t="shared" si="5"/>
        <v>41.66666666666667</v>
      </c>
      <c r="I164" s="20">
        <f t="shared" si="8"/>
        <v>0.005721622864761867</v>
      </c>
    </row>
    <row r="165" spans="1:9" ht="45" customHeight="1">
      <c r="A165" s="5"/>
      <c r="B165" s="1"/>
      <c r="C165" s="1">
        <v>2310</v>
      </c>
      <c r="D165" s="2" t="s">
        <v>106</v>
      </c>
      <c r="E165" s="22">
        <v>4368</v>
      </c>
      <c r="F165" s="22">
        <v>4368</v>
      </c>
      <c r="G165" s="22">
        <v>1820</v>
      </c>
      <c r="H165" s="18">
        <f t="shared" si="5"/>
        <v>41.66666666666667</v>
      </c>
      <c r="I165" s="20">
        <f t="shared" si="8"/>
        <v>0.005721622864761867</v>
      </c>
    </row>
    <row r="166" spans="1:9" ht="15">
      <c r="A166" s="5"/>
      <c r="B166" s="1">
        <v>85421</v>
      </c>
      <c r="C166" s="1"/>
      <c r="D166" s="2" t="s">
        <v>101</v>
      </c>
      <c r="E166" s="21">
        <f>E167+E168+E169+E170+E171</f>
        <v>290657</v>
      </c>
      <c r="F166" s="21">
        <f>F167+F168+F169+F170+F171</f>
        <v>296258</v>
      </c>
      <c r="G166" s="21">
        <f>G167+G168+G169+G170+G171</f>
        <v>123865</v>
      </c>
      <c r="H166" s="18">
        <f aca="true" t="shared" si="9" ref="H166:H208">G166/F166*100</f>
        <v>41.8098414220038</v>
      </c>
      <c r="I166" s="20">
        <f t="shared" si="8"/>
        <v>0.38940044843062016</v>
      </c>
    </row>
    <row r="167" spans="1:9" ht="15">
      <c r="A167" s="5"/>
      <c r="B167" s="1"/>
      <c r="C167" s="1" t="s">
        <v>89</v>
      </c>
      <c r="D167" s="2" t="s">
        <v>11</v>
      </c>
      <c r="E167" s="21">
        <v>78</v>
      </c>
      <c r="F167" s="21">
        <v>78</v>
      </c>
      <c r="G167" s="21">
        <v>26</v>
      </c>
      <c r="H167" s="18">
        <f t="shared" si="9"/>
        <v>33.33333333333333</v>
      </c>
      <c r="I167" s="20">
        <f t="shared" si="8"/>
        <v>8.17374694965981E-05</v>
      </c>
    </row>
    <row r="168" spans="1:9" ht="60">
      <c r="A168" s="5"/>
      <c r="B168" s="1"/>
      <c r="C168" s="1" t="s">
        <v>90</v>
      </c>
      <c r="D168" s="2" t="s">
        <v>76</v>
      </c>
      <c r="E168" s="21">
        <v>9830</v>
      </c>
      <c r="F168" s="21">
        <v>9830</v>
      </c>
      <c r="G168" s="21">
        <v>4118</v>
      </c>
      <c r="H168" s="18">
        <f t="shared" si="9"/>
        <v>41.892166836215665</v>
      </c>
      <c r="I168" s="20">
        <f t="shared" si="8"/>
        <v>0.012945957668730423</v>
      </c>
    </row>
    <row r="169" spans="1:9" ht="15">
      <c r="A169" s="5"/>
      <c r="B169" s="1"/>
      <c r="C169" s="1" t="s">
        <v>91</v>
      </c>
      <c r="D169" s="2" t="s">
        <v>51</v>
      </c>
      <c r="E169" s="21">
        <v>279141</v>
      </c>
      <c r="F169" s="21">
        <v>279141</v>
      </c>
      <c r="G169" s="21">
        <v>111955</v>
      </c>
      <c r="H169" s="18">
        <f t="shared" si="9"/>
        <v>40.10697102897819</v>
      </c>
      <c r="I169" s="20">
        <f t="shared" si="8"/>
        <v>0.3519583999035246</v>
      </c>
    </row>
    <row r="170" spans="1:9" ht="15">
      <c r="A170" s="5"/>
      <c r="B170" s="1"/>
      <c r="C170" s="1" t="s">
        <v>92</v>
      </c>
      <c r="D170" s="2" t="s">
        <v>12</v>
      </c>
      <c r="E170" s="21">
        <v>1056</v>
      </c>
      <c r="F170" s="21">
        <v>1056</v>
      </c>
      <c r="G170" s="21">
        <v>627</v>
      </c>
      <c r="H170" s="18">
        <f t="shared" si="9"/>
        <v>59.375</v>
      </c>
      <c r="I170" s="20">
        <f t="shared" si="8"/>
        <v>0.0019711305143987313</v>
      </c>
    </row>
    <row r="171" spans="1:9" ht="15">
      <c r="A171" s="5"/>
      <c r="B171" s="1"/>
      <c r="C171" s="1" t="s">
        <v>93</v>
      </c>
      <c r="D171" s="2" t="s">
        <v>13</v>
      </c>
      <c r="E171" s="21">
        <v>552</v>
      </c>
      <c r="F171" s="21">
        <v>6153</v>
      </c>
      <c r="G171" s="21">
        <v>7139</v>
      </c>
      <c r="H171" s="18">
        <f t="shared" si="9"/>
        <v>116.02470339671704</v>
      </c>
      <c r="I171" s="20">
        <f t="shared" si="8"/>
        <v>0.022443222874469763</v>
      </c>
    </row>
    <row r="172" spans="1:9" ht="28.5">
      <c r="A172" s="8">
        <v>900</v>
      </c>
      <c r="B172" s="9"/>
      <c r="C172" s="9"/>
      <c r="D172" s="10" t="s">
        <v>118</v>
      </c>
      <c r="E172" s="19">
        <f>E173</f>
        <v>450000</v>
      </c>
      <c r="F172" s="19">
        <f>F173</f>
        <v>450000</v>
      </c>
      <c r="G172" s="19">
        <f>G173</f>
        <v>223075</v>
      </c>
      <c r="H172" s="18">
        <f t="shared" si="9"/>
        <v>49.57222222222222</v>
      </c>
      <c r="I172" s="20">
        <f t="shared" si="8"/>
        <v>0.7012917695366777</v>
      </c>
    </row>
    <row r="173" spans="1:9" ht="30">
      <c r="A173" s="5"/>
      <c r="B173" s="1"/>
      <c r="C173" s="1">
        <v>90019</v>
      </c>
      <c r="D173" s="2" t="s">
        <v>119</v>
      </c>
      <c r="E173" s="21">
        <f>E174</f>
        <v>450000</v>
      </c>
      <c r="F173" s="21">
        <v>450000</v>
      </c>
      <c r="G173" s="21">
        <f>G174</f>
        <v>223075</v>
      </c>
      <c r="H173" s="18">
        <f t="shared" si="9"/>
        <v>49.57222222222222</v>
      </c>
      <c r="I173" s="20">
        <f t="shared" si="8"/>
        <v>0.7012917695366777</v>
      </c>
    </row>
    <row r="174" spans="1:9" ht="15">
      <c r="A174" s="5"/>
      <c r="B174" s="1"/>
      <c r="C174" s="1" t="s">
        <v>89</v>
      </c>
      <c r="D174" s="2" t="s">
        <v>11</v>
      </c>
      <c r="E174" s="21">
        <v>450000</v>
      </c>
      <c r="F174" s="21">
        <v>450000</v>
      </c>
      <c r="G174" s="21">
        <v>223075</v>
      </c>
      <c r="H174" s="18">
        <f t="shared" si="9"/>
        <v>49.57222222222222</v>
      </c>
      <c r="I174" s="20">
        <f t="shared" si="8"/>
        <v>0.7012917695366777</v>
      </c>
    </row>
    <row r="175" spans="1:9" ht="14.25">
      <c r="A175" s="6"/>
      <c r="B175" s="3"/>
      <c r="C175" s="3"/>
      <c r="D175" s="4" t="s">
        <v>77</v>
      </c>
      <c r="E175" s="19">
        <f>E5+E8+E11+E20+E29+E46+E64+E67+E74+E81+E111+E114+E136+E146+E172</f>
        <v>62410858</v>
      </c>
      <c r="F175" s="19">
        <f>F5+F8+F11+F20+F29+F46+F64+F67+F74+F81+F111+F114+F136+F146+F172</f>
        <v>70662340</v>
      </c>
      <c r="G175" s="19">
        <f>G5+G8+G11+G20+G29+G46+G64+G67+G74+G81+G111+G114+G136+G146+G172</f>
        <v>31809157</v>
      </c>
      <c r="H175" s="18">
        <f t="shared" si="9"/>
        <v>45.015714169669444</v>
      </c>
      <c r="I175" s="20">
        <f t="shared" si="8"/>
        <v>100</v>
      </c>
    </row>
    <row r="176" spans="1:9" ht="15">
      <c r="A176" s="5"/>
      <c r="B176" s="1"/>
      <c r="C176" s="1" t="s">
        <v>94</v>
      </c>
      <c r="D176" s="2" t="s">
        <v>34</v>
      </c>
      <c r="E176" s="21">
        <f aca="true" t="shared" si="10" ref="E176:G177">E72</f>
        <v>8375926</v>
      </c>
      <c r="F176" s="21">
        <f t="shared" si="10"/>
        <v>8040874</v>
      </c>
      <c r="G176" s="21">
        <f t="shared" si="10"/>
        <v>3400811</v>
      </c>
      <c r="H176" s="18">
        <f t="shared" si="9"/>
        <v>42.29404664219337</v>
      </c>
      <c r="I176" s="20">
        <f t="shared" si="8"/>
        <v>10.691295591392127</v>
      </c>
    </row>
    <row r="177" spans="1:9" ht="15">
      <c r="A177" s="5"/>
      <c r="B177" s="1"/>
      <c r="C177" s="1" t="s">
        <v>95</v>
      </c>
      <c r="D177" s="2" t="s">
        <v>35</v>
      </c>
      <c r="E177" s="21">
        <f t="shared" si="10"/>
        <v>100500</v>
      </c>
      <c r="F177" s="21">
        <f t="shared" si="10"/>
        <v>100500</v>
      </c>
      <c r="G177" s="21">
        <f t="shared" si="10"/>
        <v>87004</v>
      </c>
      <c r="H177" s="18">
        <f t="shared" si="9"/>
        <v>86.57114427860697</v>
      </c>
      <c r="I177" s="20">
        <f t="shared" si="8"/>
        <v>0.2735187229262316</v>
      </c>
    </row>
    <row r="178" spans="1:9" ht="15">
      <c r="A178" s="5"/>
      <c r="B178" s="1"/>
      <c r="C178" s="1" t="s">
        <v>87</v>
      </c>
      <c r="D178" s="2" t="s">
        <v>32</v>
      </c>
      <c r="E178" s="21">
        <f>E69</f>
        <v>1350000</v>
      </c>
      <c r="F178" s="21">
        <f>F69</f>
        <v>1350000</v>
      </c>
      <c r="G178" s="21">
        <f>G69</f>
        <v>671997</v>
      </c>
      <c r="H178" s="18">
        <f t="shared" si="9"/>
        <v>49.77755555555556</v>
      </c>
      <c r="I178" s="20">
        <f t="shared" si="8"/>
        <v>2.1125897803579012</v>
      </c>
    </row>
    <row r="179" spans="1:9" ht="30" customHeight="1">
      <c r="A179" s="5"/>
      <c r="B179" s="1"/>
      <c r="C179" s="1" t="s">
        <v>88</v>
      </c>
      <c r="D179" s="2" t="s">
        <v>78</v>
      </c>
      <c r="E179" s="21">
        <f>E22</f>
        <v>666</v>
      </c>
      <c r="F179" s="21">
        <f>F22</f>
        <v>666</v>
      </c>
      <c r="G179" s="21">
        <f>G22</f>
        <v>666</v>
      </c>
      <c r="H179" s="18">
        <f t="shared" si="9"/>
        <v>100</v>
      </c>
      <c r="I179" s="20">
        <f t="shared" si="8"/>
        <v>0.0020937367186436282</v>
      </c>
    </row>
    <row r="180" spans="1:9" ht="45.75" customHeight="1">
      <c r="A180" s="5"/>
      <c r="B180" s="1"/>
      <c r="C180" s="1" t="s">
        <v>109</v>
      </c>
      <c r="D180" s="2" t="s">
        <v>110</v>
      </c>
      <c r="E180" s="21">
        <f>E70</f>
        <v>250000</v>
      </c>
      <c r="F180" s="21">
        <f>F70</f>
        <v>250000</v>
      </c>
      <c r="G180" s="21">
        <f>G70</f>
        <v>195576</v>
      </c>
      <c r="H180" s="18">
        <f t="shared" si="9"/>
        <v>78.2304</v>
      </c>
      <c r="I180" s="20">
        <f t="shared" si="8"/>
        <v>0.6148418205487182</v>
      </c>
    </row>
    <row r="181" spans="1:9" ht="15">
      <c r="A181" s="5"/>
      <c r="B181" s="1"/>
      <c r="C181" s="1" t="s">
        <v>89</v>
      </c>
      <c r="D181" s="2" t="s">
        <v>11</v>
      </c>
      <c r="E181" s="21">
        <f>E41+E50+E96+E102+E174+E167+E31</f>
        <v>452278</v>
      </c>
      <c r="F181" s="21">
        <f>F41+F50+F96+F102+F174+F167+F31</f>
        <v>452278</v>
      </c>
      <c r="G181" s="21">
        <f>G41+G50+G96+G102+G174+G167+G31</f>
        <v>224636</v>
      </c>
      <c r="H181" s="18">
        <f t="shared" si="9"/>
        <v>49.667682266216794</v>
      </c>
      <c r="I181" s="20">
        <f t="shared" si="8"/>
        <v>0.7061991614553004</v>
      </c>
    </row>
    <row r="182" spans="1:9" ht="61.5" customHeight="1">
      <c r="A182" s="5"/>
      <c r="B182" s="1"/>
      <c r="C182" s="1" t="s">
        <v>90</v>
      </c>
      <c r="D182" s="2" t="s">
        <v>72</v>
      </c>
      <c r="E182" s="21">
        <f>E23+E51+E86+E97+E103+E122+E160+E168</f>
        <v>156582</v>
      </c>
      <c r="F182" s="21">
        <f>F23+F51+F86+F97+F103+F122+F160+F168</f>
        <v>168382</v>
      </c>
      <c r="G182" s="21">
        <f>G23+G51+G86+G97+G103+G122+G160+G168</f>
        <v>93381</v>
      </c>
      <c r="H182" s="18">
        <f t="shared" si="9"/>
        <v>55.45782803387536</v>
      </c>
      <c r="I182" s="20">
        <f t="shared" si="8"/>
        <v>0.29356640919468563</v>
      </c>
    </row>
    <row r="183" spans="1:9" ht="15">
      <c r="A183" s="5"/>
      <c r="B183" s="1"/>
      <c r="C183" s="1" t="s">
        <v>91</v>
      </c>
      <c r="D183" s="2" t="s">
        <v>51</v>
      </c>
      <c r="E183" s="21">
        <f>E52+E123+E148+E156+E161+E169+E32</f>
        <v>6524139</v>
      </c>
      <c r="F183" s="21">
        <f>F52+F123+F148+F156+F161+F169+F32</f>
        <v>6811139</v>
      </c>
      <c r="G183" s="21">
        <f>G52+G123+G148+G156+G161+G169+G32</f>
        <v>3558283</v>
      </c>
      <c r="H183" s="18">
        <f t="shared" si="9"/>
        <v>52.242113984166224</v>
      </c>
      <c r="I183" s="20">
        <f t="shared" si="8"/>
        <v>11.186348006644753</v>
      </c>
    </row>
    <row r="184" spans="1:9" ht="30">
      <c r="A184" s="5"/>
      <c r="B184" s="1"/>
      <c r="C184" s="1" t="s">
        <v>100</v>
      </c>
      <c r="D184" s="2" t="s">
        <v>111</v>
      </c>
      <c r="E184" s="21">
        <f>E24</f>
        <v>3000000</v>
      </c>
      <c r="F184" s="21">
        <f>F24</f>
        <v>3000000</v>
      </c>
      <c r="G184" s="21">
        <f>G24</f>
        <v>30000</v>
      </c>
      <c r="H184" s="18">
        <f>G184/F184*100</f>
        <v>1</v>
      </c>
      <c r="I184" s="20">
        <f t="shared" si="8"/>
        <v>0.09431246480376704</v>
      </c>
    </row>
    <row r="185" spans="1:9" ht="15">
      <c r="A185" s="5"/>
      <c r="B185" s="1"/>
      <c r="C185" s="1" t="s">
        <v>92</v>
      </c>
      <c r="D185" s="2" t="s">
        <v>12</v>
      </c>
      <c r="E185" s="21">
        <f>E15+E25+E42+E53+E83+E87+E98+E104+E116+E124+E129+E140+E153+E162+E170+E33</f>
        <v>38766</v>
      </c>
      <c r="F185" s="21">
        <f>F15+F25+F42+F53+F83+F87+F98+F104+F116+F124+F129+F140+F153+F162+F170+F33</f>
        <v>38766</v>
      </c>
      <c r="G185" s="21">
        <f>G15+G25+G42+G53+G83+G87+G98+G104+G116+G124+G129+G140+G153+G162+G170+G33</f>
        <v>51790</v>
      </c>
      <c r="H185" s="18">
        <f t="shared" si="9"/>
        <v>133.59645049785897</v>
      </c>
      <c r="I185" s="20">
        <f t="shared" si="8"/>
        <v>0.16281475173956983</v>
      </c>
    </row>
    <row r="186" spans="1:9" ht="15">
      <c r="A186" s="5"/>
      <c r="B186" s="1"/>
      <c r="C186" s="1" t="s">
        <v>128</v>
      </c>
      <c r="D186" s="2" t="s">
        <v>129</v>
      </c>
      <c r="E186" s="21">
        <f>E141</f>
        <v>0</v>
      </c>
      <c r="F186" s="21">
        <v>0</v>
      </c>
      <c r="G186" s="21">
        <v>0</v>
      </c>
      <c r="H186" s="18">
        <v>0</v>
      </c>
      <c r="I186" s="20">
        <f t="shared" si="8"/>
        <v>0</v>
      </c>
    </row>
    <row r="187" spans="1:9" ht="15" customHeight="1">
      <c r="A187" s="5"/>
      <c r="B187" s="1"/>
      <c r="C187" s="1" t="s">
        <v>114</v>
      </c>
      <c r="D187" s="2" t="s">
        <v>116</v>
      </c>
      <c r="E187" s="21">
        <v>0</v>
      </c>
      <c r="F187" s="21">
        <v>0</v>
      </c>
      <c r="G187" s="21">
        <v>0</v>
      </c>
      <c r="H187" s="18">
        <v>0</v>
      </c>
      <c r="I187" s="20">
        <f t="shared" si="8"/>
        <v>0</v>
      </c>
    </row>
    <row r="188" spans="1:9" ht="15" customHeight="1">
      <c r="A188" s="5"/>
      <c r="B188" s="1"/>
      <c r="C188" s="1" t="s">
        <v>117</v>
      </c>
      <c r="D188" s="2" t="s">
        <v>121</v>
      </c>
      <c r="E188" s="21">
        <f>E125+E117</f>
        <v>0</v>
      </c>
      <c r="F188" s="21">
        <f>F125</f>
        <v>150</v>
      </c>
      <c r="G188" s="21">
        <f>G117+G125+G105</f>
        <v>7054</v>
      </c>
      <c r="H188" s="18">
        <f t="shared" si="9"/>
        <v>4702.666666666666</v>
      </c>
      <c r="I188" s="20">
        <f t="shared" si="8"/>
        <v>0.02217600422419242</v>
      </c>
    </row>
    <row r="189" spans="1:9" ht="15">
      <c r="A189" s="5"/>
      <c r="B189" s="1"/>
      <c r="C189" s="1" t="s">
        <v>93</v>
      </c>
      <c r="D189" s="2" t="s">
        <v>62</v>
      </c>
      <c r="E189" s="21">
        <f>E16+E26+E43+E54+E84+E88+E92+E99+E106+E118+E126+E130+E138+E142+E149+E154+E157+E163+E171+E34</f>
        <v>29454</v>
      </c>
      <c r="F189" s="21">
        <f>F16+F26+F43+F54+F84+F88+F92+F99+F106+F118+F126+F130+F138+F142+F149+F154+F157+F163+F171+F34</f>
        <v>66698</v>
      </c>
      <c r="G189" s="21">
        <f>G16+G26+G43+G54+G84+G88+G92+G99+G106+G118+G126+G130+G138+G142+G149+G154+G157+G163+G171+G34+G63+G134</f>
        <v>54467</v>
      </c>
      <c r="H189" s="18">
        <f t="shared" si="9"/>
        <v>81.66211880416205</v>
      </c>
      <c r="I189" s="20">
        <f t="shared" si="8"/>
        <v>0.17123056734889264</v>
      </c>
    </row>
    <row r="190" spans="1:9" ht="30">
      <c r="A190" s="5"/>
      <c r="B190" s="1"/>
      <c r="C190" s="1">
        <v>2007</v>
      </c>
      <c r="D190" s="2" t="s">
        <v>124</v>
      </c>
      <c r="E190" s="21">
        <f>E143+E131+E61</f>
        <v>383050</v>
      </c>
      <c r="F190" s="21">
        <f>F143+F131+F61</f>
        <v>710019</v>
      </c>
      <c r="G190" s="21">
        <f>G143+G131+G61</f>
        <v>242687</v>
      </c>
      <c r="H190" s="18">
        <f t="shared" si="9"/>
        <v>34.180352920133124</v>
      </c>
      <c r="I190" s="20">
        <f t="shared" si="8"/>
        <v>0.7629469715277271</v>
      </c>
    </row>
    <row r="191" spans="1:9" ht="30">
      <c r="A191" s="5"/>
      <c r="B191" s="1"/>
      <c r="C191" s="1">
        <v>2009</v>
      </c>
      <c r="D191" s="2" t="s">
        <v>124</v>
      </c>
      <c r="E191" s="21">
        <f>E132</f>
        <v>0</v>
      </c>
      <c r="F191" s="21">
        <f>F132</f>
        <v>17311</v>
      </c>
      <c r="G191" s="21">
        <f>G132</f>
        <v>10810</v>
      </c>
      <c r="H191" s="18">
        <f t="shared" si="9"/>
        <v>62.445843683207215</v>
      </c>
      <c r="I191" s="20">
        <f t="shared" si="8"/>
        <v>0.03398392481762406</v>
      </c>
    </row>
    <row r="192" spans="1:9" ht="47.25" customHeight="1">
      <c r="A192" s="5"/>
      <c r="B192" s="1"/>
      <c r="C192" s="1">
        <v>2110</v>
      </c>
      <c r="D192" s="2" t="s">
        <v>6</v>
      </c>
      <c r="E192" s="21">
        <f>E7+E27+E35+E37+E39+E44+E48+E66+E113+E56</f>
        <v>5484501</v>
      </c>
      <c r="F192" s="21">
        <f>F7+F27+F35+F37+F39+F44+F48+F66+F113+F56</f>
        <v>5653797</v>
      </c>
      <c r="G192" s="21">
        <f>G7+G27+G35+G37+G39+G44+G48+G66+G113+G56</f>
        <v>2684053</v>
      </c>
      <c r="H192" s="18">
        <f t="shared" si="9"/>
        <v>47.47345898694276</v>
      </c>
      <c r="I192" s="20">
        <f t="shared" si="8"/>
        <v>8.437988469798178</v>
      </c>
    </row>
    <row r="193" spans="1:9" ht="30">
      <c r="A193" s="5"/>
      <c r="B193" s="1"/>
      <c r="C193" s="1">
        <v>2130</v>
      </c>
      <c r="D193" s="2" t="s">
        <v>84</v>
      </c>
      <c r="E193" s="21">
        <f>E19+E127+E119</f>
        <v>5536326</v>
      </c>
      <c r="F193" s="21">
        <f>F19+F127+F119</f>
        <v>13062650</v>
      </c>
      <c r="G193" s="21">
        <f>G19+G127+G119</f>
        <v>2790371</v>
      </c>
      <c r="H193" s="18">
        <f t="shared" si="9"/>
        <v>21.36144656712076</v>
      </c>
      <c r="I193" s="20">
        <f t="shared" si="8"/>
        <v>8.772225557565076</v>
      </c>
    </row>
    <row r="194" spans="1:9" ht="35.25" customHeight="1">
      <c r="A194" s="5"/>
      <c r="B194" s="1"/>
      <c r="C194" s="1">
        <v>2310</v>
      </c>
      <c r="D194" s="2" t="s">
        <v>79</v>
      </c>
      <c r="E194" s="21">
        <f>E59+E94+E108+E110+E150+E165+E89</f>
        <v>4896360</v>
      </c>
      <c r="F194" s="21">
        <f>F59+F94+F108+F110+F150+F165+F89</f>
        <v>4605718</v>
      </c>
      <c r="G194" s="21">
        <f>G59+G94+G108+G110+G150+G165+G89</f>
        <v>2295107</v>
      </c>
      <c r="H194" s="18">
        <f>G194/F194*100</f>
        <v>49.83168748064906</v>
      </c>
      <c r="I194" s="20">
        <f t="shared" si="8"/>
        <v>7.215239938612646</v>
      </c>
    </row>
    <row r="195" spans="1:9" ht="31.5" customHeight="1">
      <c r="A195" s="5"/>
      <c r="B195" s="1"/>
      <c r="C195" s="1">
        <v>2320</v>
      </c>
      <c r="D195" s="2" t="s">
        <v>80</v>
      </c>
      <c r="E195" s="21">
        <f>E120+E135+E144</f>
        <v>2218979</v>
      </c>
      <c r="F195" s="21">
        <f>F120+F135+F144</f>
        <v>2218979</v>
      </c>
      <c r="G195" s="21">
        <f>G120+G135+G144</f>
        <v>1209442</v>
      </c>
      <c r="H195" s="18">
        <f t="shared" si="9"/>
        <v>54.5044364998497</v>
      </c>
      <c r="I195" s="20">
        <f t="shared" si="8"/>
        <v>3.802181868573254</v>
      </c>
    </row>
    <row r="196" spans="1:9" ht="47.25" customHeight="1">
      <c r="A196" s="5"/>
      <c r="B196" s="1"/>
      <c r="C196" s="1">
        <v>2360</v>
      </c>
      <c r="D196" s="2" t="s">
        <v>81</v>
      </c>
      <c r="E196" s="21">
        <f>E28</f>
        <v>297750</v>
      </c>
      <c r="F196" s="21">
        <f>F28</f>
        <v>297750</v>
      </c>
      <c r="G196" s="21">
        <f>G28</f>
        <v>297631</v>
      </c>
      <c r="H196" s="18">
        <f t="shared" si="9"/>
        <v>99.9600335852225</v>
      </c>
      <c r="I196" s="20">
        <f t="shared" si="8"/>
        <v>0.9356771070669996</v>
      </c>
    </row>
    <row r="197" spans="1:9" ht="30.75" customHeight="1">
      <c r="A197" s="5"/>
      <c r="B197" s="1"/>
      <c r="C197" s="1">
        <v>2440</v>
      </c>
      <c r="D197" s="2" t="s">
        <v>64</v>
      </c>
      <c r="E197" s="21">
        <f>E145</f>
        <v>562300</v>
      </c>
      <c r="F197" s="21">
        <f>F145</f>
        <v>559500</v>
      </c>
      <c r="G197" s="21">
        <f>G145</f>
        <v>282000</v>
      </c>
      <c r="H197" s="18">
        <f t="shared" si="9"/>
        <v>50.402144772117964</v>
      </c>
      <c r="I197" s="20">
        <f t="shared" si="8"/>
        <v>0.8865371691554103</v>
      </c>
    </row>
    <row r="198" spans="1:9" ht="45.75" customHeight="1">
      <c r="A198" s="5"/>
      <c r="B198" s="1"/>
      <c r="C198" s="1">
        <v>2460</v>
      </c>
      <c r="D198" s="2" t="s">
        <v>133</v>
      </c>
      <c r="E198" s="21">
        <f>E10</f>
        <v>122738</v>
      </c>
      <c r="F198" s="21">
        <f>F10</f>
        <v>129238</v>
      </c>
      <c r="G198" s="21">
        <f>G10</f>
        <v>60578</v>
      </c>
      <c r="H198" s="18">
        <f t="shared" si="9"/>
        <v>46.87321066559371</v>
      </c>
      <c r="I198" s="20">
        <f t="shared" si="8"/>
        <v>0.19044201642942</v>
      </c>
    </row>
    <row r="199" spans="1:9" ht="30">
      <c r="A199" s="5"/>
      <c r="B199" s="1"/>
      <c r="C199" s="1">
        <v>2700</v>
      </c>
      <c r="D199" s="2" t="s">
        <v>108</v>
      </c>
      <c r="E199" s="21">
        <f>E100+E60+E158</f>
        <v>0</v>
      </c>
      <c r="F199" s="21">
        <f>F60+F100+F158</f>
        <v>106280</v>
      </c>
      <c r="G199" s="21">
        <f>G60+G100+G158</f>
        <v>49279</v>
      </c>
      <c r="H199" s="18">
        <f t="shared" si="9"/>
        <v>46.36714339480617</v>
      </c>
      <c r="I199" s="20">
        <f t="shared" si="8"/>
        <v>0.15492079843549453</v>
      </c>
    </row>
    <row r="200" spans="1:9" ht="45" customHeight="1">
      <c r="A200" s="5"/>
      <c r="B200" s="1"/>
      <c r="C200" s="1">
        <v>2710</v>
      </c>
      <c r="D200" s="2" t="s">
        <v>131</v>
      </c>
      <c r="E200" s="21">
        <v>0</v>
      </c>
      <c r="F200" s="21">
        <v>0</v>
      </c>
      <c r="G200" s="21">
        <v>0</v>
      </c>
      <c r="H200" s="18">
        <v>0</v>
      </c>
      <c r="I200" s="20">
        <f t="shared" si="8"/>
        <v>0</v>
      </c>
    </row>
    <row r="201" spans="1:9" ht="18" customHeight="1">
      <c r="A201" s="5"/>
      <c r="B201" s="1"/>
      <c r="C201" s="1">
        <v>2760</v>
      </c>
      <c r="D201" s="2" t="s">
        <v>127</v>
      </c>
      <c r="E201" s="21">
        <v>0</v>
      </c>
      <c r="F201" s="21">
        <v>0</v>
      </c>
      <c r="G201" s="21">
        <v>0</v>
      </c>
      <c r="H201" s="18">
        <v>0</v>
      </c>
      <c r="I201" s="20">
        <f t="shared" si="8"/>
        <v>0</v>
      </c>
    </row>
    <row r="202" spans="1:9" ht="15">
      <c r="A202" s="5"/>
      <c r="B202" s="1"/>
      <c r="C202" s="1">
        <v>2920</v>
      </c>
      <c r="D202" s="2" t="s">
        <v>38</v>
      </c>
      <c r="E202" s="21">
        <f>E76+E78+E80</f>
        <v>22583543</v>
      </c>
      <c r="F202" s="21">
        <f>F76+F78+F80</f>
        <v>22066645</v>
      </c>
      <c r="G202" s="21">
        <f>G76+G78+G80</f>
        <v>12911534</v>
      </c>
      <c r="H202" s="18">
        <f t="shared" si="9"/>
        <v>58.51154083459448</v>
      </c>
      <c r="I202" s="20">
        <f t="shared" si="8"/>
        <v>40.59061986458805</v>
      </c>
    </row>
    <row r="203" spans="1:9" ht="60.75" customHeight="1">
      <c r="A203" s="5"/>
      <c r="B203" s="1"/>
      <c r="C203" s="1">
        <v>6300</v>
      </c>
      <c r="D203" s="2" t="s">
        <v>132</v>
      </c>
      <c r="E203" s="22">
        <f>E17</f>
        <v>0</v>
      </c>
      <c r="F203" s="22">
        <f>F17</f>
        <v>520000</v>
      </c>
      <c r="G203" s="22">
        <f>G17</f>
        <v>600000</v>
      </c>
      <c r="H203" s="18">
        <f t="shared" si="9"/>
        <v>115.38461538461537</v>
      </c>
      <c r="I203" s="20">
        <f t="shared" si="8"/>
        <v>1.886249296075341</v>
      </c>
    </row>
    <row r="204" spans="1:9" ht="45" customHeight="1">
      <c r="A204" s="5"/>
      <c r="B204" s="1"/>
      <c r="C204" s="1">
        <v>6610</v>
      </c>
      <c r="D204" s="2" t="s">
        <v>107</v>
      </c>
      <c r="E204" s="22">
        <f>E90+E151</f>
        <v>47000</v>
      </c>
      <c r="F204" s="40">
        <f>F90+F151</f>
        <v>0</v>
      </c>
      <c r="G204" s="40">
        <f>G90+G151</f>
        <v>0</v>
      </c>
      <c r="H204" s="29">
        <v>0</v>
      </c>
      <c r="I204" s="20">
        <f t="shared" si="8"/>
        <v>0</v>
      </c>
    </row>
    <row r="205" spans="1:9" ht="60" customHeight="1" thickBot="1">
      <c r="A205" s="15"/>
      <c r="B205" s="16"/>
      <c r="C205" s="16">
        <v>6630</v>
      </c>
      <c r="D205" s="43" t="s">
        <v>142</v>
      </c>
      <c r="E205" s="39">
        <v>0</v>
      </c>
      <c r="F205" s="24">
        <f>F13</f>
        <v>435000</v>
      </c>
      <c r="G205" s="24">
        <v>0</v>
      </c>
      <c r="H205" s="41">
        <v>0</v>
      </c>
      <c r="I205" s="33">
        <f t="shared" si="8"/>
        <v>0</v>
      </c>
    </row>
    <row r="206" spans="1:9" ht="15.75" thickBot="1">
      <c r="A206" s="15"/>
      <c r="B206" s="16"/>
      <c r="C206" s="42"/>
      <c r="D206" s="44" t="s">
        <v>82</v>
      </c>
      <c r="E206" s="25">
        <f>SUM(E176:E204)</f>
        <v>62410858</v>
      </c>
      <c r="F206" s="25">
        <f>SUM(F176:F205)</f>
        <v>70662340</v>
      </c>
      <c r="G206" s="25">
        <f>SUM(G176:G204)</f>
        <v>31809157</v>
      </c>
      <c r="H206" s="26">
        <f t="shared" si="9"/>
        <v>45.015714169669444</v>
      </c>
      <c r="I206" s="26">
        <f t="shared" si="8"/>
        <v>100</v>
      </c>
    </row>
    <row r="207" spans="1:9" ht="15" thickBot="1">
      <c r="A207" s="46" t="s">
        <v>123</v>
      </c>
      <c r="B207" s="47"/>
      <c r="C207" s="47"/>
      <c r="D207" s="48"/>
      <c r="E207" s="27">
        <f>E176+E177+E178+E179+E180+E181+E182+E183+E185+E190+E191+E192+E193+E194+E195+E196+E197+E198+E199+E200+E202+E189+E188+E186</f>
        <v>59363858</v>
      </c>
      <c r="F207" s="27">
        <f>F176+F177+F178+F179+F180+F181+F182+F183+F185+F190+F191+F192+F193+F194+F195+F196+F197+F198+F199+F200+F202+F189+F188+F186</f>
        <v>66707340</v>
      </c>
      <c r="G207" s="27">
        <f>G176+G177+G178+G179+G180+G181+G182+G183+G185+G190+G191+G192+G193+G194+G195+G196+G197+G198+G199+G200+G202+G189+G188+G186</f>
        <v>31179157</v>
      </c>
      <c r="H207" s="26">
        <f t="shared" si="9"/>
        <v>46.74021929220982</v>
      </c>
      <c r="I207" s="26">
        <f t="shared" si="8"/>
        <v>98.01943823912089</v>
      </c>
    </row>
    <row r="208" spans="1:9" ht="15" thickBot="1">
      <c r="A208" s="49" t="s">
        <v>122</v>
      </c>
      <c r="B208" s="50"/>
      <c r="C208" s="50"/>
      <c r="D208" s="51"/>
      <c r="E208" s="28">
        <f>E184+E204+E203</f>
        <v>3047000</v>
      </c>
      <c r="F208" s="28">
        <f>F184+F204+F203+F205</f>
        <v>3955000</v>
      </c>
      <c r="G208" s="28">
        <f>G184+G204+G203+G205</f>
        <v>630000</v>
      </c>
      <c r="H208" s="34">
        <f t="shared" si="9"/>
        <v>15.929203539823009</v>
      </c>
      <c r="I208" s="26">
        <f t="shared" si="8"/>
        <v>1.9805617608791077</v>
      </c>
    </row>
    <row r="209" spans="5:8" ht="12.75">
      <c r="E209" s="13"/>
      <c r="F209" s="13"/>
      <c r="G209" s="13"/>
      <c r="H209" s="13"/>
    </row>
    <row r="210" spans="5:8" ht="12.75">
      <c r="E210" s="13"/>
      <c r="F210" s="13"/>
      <c r="G210" s="13"/>
      <c r="H210" s="17"/>
    </row>
    <row r="211" spans="5:8" ht="12.75">
      <c r="E211" s="12"/>
      <c r="F211" s="13"/>
      <c r="G211" s="12"/>
      <c r="H211" s="12"/>
    </row>
    <row r="212" spans="6:8" ht="12.75">
      <c r="F212" s="13"/>
      <c r="H212" s="12"/>
    </row>
    <row r="213" ht="12.75">
      <c r="F213" s="13"/>
    </row>
  </sheetData>
  <sheetProtection/>
  <mergeCells count="4">
    <mergeCell ref="A1:I1"/>
    <mergeCell ref="A2:I2"/>
    <mergeCell ref="A207:D207"/>
    <mergeCell ref="A208:D20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2012-08-27T06:39:47Z</cp:lastPrinted>
  <dcterms:created xsi:type="dcterms:W3CDTF">2005-11-08T07:22:52Z</dcterms:created>
  <dcterms:modified xsi:type="dcterms:W3CDTF">2012-08-27T09:14:25Z</dcterms:modified>
  <cp:category/>
  <cp:version/>
  <cp:contentType/>
  <cp:contentStatus/>
</cp:coreProperties>
</file>