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<sst xmlns="http://schemas.openxmlformats.org/spreadsheetml/2006/main" count="314" uniqueCount="153">
  <si>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</si>
  <si>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</si>
  <si>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</si>
  <si>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</si>
  <si>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</si>
  <si>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</si>
  <si>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</si>
  <si>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</si>
  <si>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</si>
  <si>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</si>
  <si>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</si>
  <si>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</si>
  <si>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</si>
  <si>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</si>
  <si>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</si>
  <si>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</si>
  <si>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</si>
  <si>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</si>
  <si>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</si>
  <si>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</si>
  <si>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</si>
  <si>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</si>
  <si>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</si>
  <si>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</si>
  <si>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</si>
  <si>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</si>
  <si>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</si>
  <si>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</si>
  <si>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</si>
  <si>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</si>
  <si>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</si>
  <si>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</si>
  <si>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</si>
  <si>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</si>
  <si>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</si>
  <si>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</si>
  <si>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</si>
  <si>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</si>
  <si>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</si>
  <si>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</si>
  <si>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</si>
  <si>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</si>
  <si>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</si>
  <si>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</si>
  <si>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</si>
  <si>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</si>
  <si>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</si>
  <si>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</si>
  <si>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</si>
  <si>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</si>
  <si>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</si>
  <si>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</si>
  <si>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</si>
  <si>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</si>
  <si>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</si>
  <si>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</si>
  <si>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</si>
  <si>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</si>
  <si>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</si>
  <si>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</si>
  <si>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</si>
  <si>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</si>
  <si>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</si>
  <si>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</si>
  <si>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</si>
  <si>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</si>
  <si>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</si>
  <si>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</si>
  <si>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</si>
  <si>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</si>
  <si>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</si>
  <si>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</si>
  <si>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</si>
  <si>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</si>
  <si>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</si>
  <si>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</si>
  <si>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</si>
  <si>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</si>
  <si>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</si>
  <si>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</si>
  <si>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</si>
  <si>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</si>
  <si>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</si>
  <si>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</si>
  <si>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</si>
  <si>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</si>
  <si>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</si>
  <si>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</si>
  <si>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</si>
  <si>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</si>
  <si>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</si>
  <si>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</si>
  <si>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</si>
  <si>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</si>
  <si>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</si>
  <si>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</si>
  <si>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</si>
  <si>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</si>
  <si>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</si>
  <si>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</si>
  <si>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</si>
  <si>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</si>
  <si>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</si>
  <si>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</si>
  <si>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</si>
  <si>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</si>
  <si>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</si>
  <si>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</si>
  <si>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</si>
  <si>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</si>
  <si>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</si>
  <si>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</si>
  <si>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Dotacje celowe otrzymane z budzetu państwa na realizację bieżących zadań własnych powiatu</t>
  </si>
  <si>
    <t>Środki nadofinansowanie  własnych zadań bieżących  gmin (związków gmin),powiatów (związków powiatów), samorządów województw,pozyskane z innych żródeł.</t>
  </si>
  <si>
    <t>O910</t>
  </si>
  <si>
    <t>Kwalifikacja wojskowa</t>
  </si>
  <si>
    <t>Odsetki do nieterminowych wpłat z tytułu podatków i opłat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</si>
  <si>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</si>
  <si>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</si>
  <si>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</si>
  <si>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</si>
  <si>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</si>
  <si>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         dochody majatkowe</t>
  </si>
  <si>
    <t xml:space="preserve">                                    z tego: dochody bieżące</t>
  </si>
  <si>
    <t>Dotacje celowe w ramach programów finansowanych z udziałem środków europejskich oraz środków...</t>
  </si>
  <si>
    <t>Udział % w dochodach ogółem</t>
  </si>
  <si>
    <t>Obrona cywilna</t>
  </si>
  <si>
    <t>Środki na uzupełnienie dochodów powiatów</t>
  </si>
  <si>
    <t>O927</t>
  </si>
  <si>
    <t>Pozostałe odsetki…..</t>
  </si>
  <si>
    <t>Pozostałe odsetki…</t>
  </si>
  <si>
    <t>Dotacja celowa otrzymana  z tytułu pomocy finansowej udzielonej między jednostkami samorządu terytorialnego  na dofinansowanie własnych zadań bieżących</t>
  </si>
  <si>
    <t>Dotacja celowa otrzymana z tytułu pomocy finansowej udzielanej między jednostkami samorządu terytorialnego na dofinansowanie  własnych zadań inwestycyjnych i zakupów inwestycyjnych</t>
  </si>
  <si>
    <t>Środki otrzymane od pozostałych jednostek zaliczanych do sektora finansów publicznych na realizację   zadań bieżących jednostek zaliczanych  do sektora finan.publiczn.</t>
  </si>
  <si>
    <t xml:space="preserve">                             WEDŁUG ŹRÓDEŁ I DZIAŁÓW KLASYFIKACJI BUDŻETOWEJ </t>
  </si>
  <si>
    <t xml:space="preserve">Dotacja celowa otrzymana z tytułu pomocy finansowej udzialonej między jednostkami  samorządu terytorialnego na dofinansowanie  własnych zadań inwestycyjnych i zakupów inwestycyjnych </t>
  </si>
  <si>
    <t xml:space="preserve">Plan  na 2012 rok po zmianach </t>
  </si>
  <si>
    <t>Plan na 2012 rok wg uchwały budżetowej</t>
  </si>
  <si>
    <t>% (kol 7:6)</t>
  </si>
  <si>
    <t>Drogi publiczne wojewódzkie</t>
  </si>
  <si>
    <t xml:space="preserve">Dotacje celowe otrzymane z samorządu województwa na inwestycje i zakupy inwestycyjne realizowane  na podstawie porozumień (umów) między jednostkami samorządu teytorialnego </t>
  </si>
  <si>
    <t xml:space="preserve">                            DOCHODY  POWIATU  PLANOWANE I ZREALIZOWANE W III KWARTALE   2012 ROKU</t>
  </si>
  <si>
    <t>Wykonanie na 30.09.2012</t>
  </si>
  <si>
    <t>O1042</t>
  </si>
  <si>
    <t>Wyłączenie z produkcji gruntów rolnych</t>
  </si>
  <si>
    <t>Dotacja celowa otrzymana  z tytułu pomocy finansowej udzielonej między jednostkami samorządu terytorialnego  na dofinansowanie własnych zadań inwestycyjnych i zakupów  inwestycyjnych</t>
  </si>
  <si>
    <t>O1078</t>
  </si>
  <si>
    <t xml:space="preserve">Dotacje celowe otrzymane  z budżetu państwa na realizację bieżących zadań własnych powiatu  </t>
  </si>
  <si>
    <t>O1095</t>
  </si>
  <si>
    <t>Dotacje celowe otrzyamne z budżetu państwa  na zadania bieżące  z zakresu  administracji rządowej oraz  inne zadania zlecone ustawami realizowane przez powiat</t>
  </si>
  <si>
    <t>Wpłaty z tytułu odpłatnego nabycia  prawa własnosci  oraz prawa użytkowania  wieczystego nieruchomości</t>
  </si>
  <si>
    <t>Środki na dofinansowanie  własnych zadań bieżących  gmin (związków gmin),powiatów (związków powiatów), samorządów województw,pozyskane z innych żródeł.</t>
  </si>
  <si>
    <t>O840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</si>
</sst>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9" fontId="0" fillId="0" borderId="0" xfId="42" applyNumberFormat="1" applyFont="1" applyAlignment="1">
      <alignment/>
    </xf>
    <xf numFmtId="43" fontId="6" fillId="0" borderId="10" xfId="42" applyFont="1" applyBorder="1" applyAlignment="1">
      <alignment wrapText="1"/>
    </xf>
    <xf numFmtId="169" fontId="6" fillId="0" borderId="10" xfId="42" applyNumberFormat="1" applyFont="1" applyBorder="1" applyAlignment="1">
      <alignment wrapText="1"/>
    </xf>
    <xf numFmtId="43" fontId="6" fillId="0" borderId="12" xfId="42" applyFont="1" applyBorder="1" applyAlignment="1">
      <alignment wrapText="1"/>
    </xf>
    <xf numFmtId="169" fontId="7" fillId="0" borderId="10" xfId="42" applyNumberFormat="1" applyFont="1" applyBorder="1" applyAlignment="1">
      <alignment wrapText="1"/>
    </xf>
    <xf numFmtId="169" fontId="7" fillId="0" borderId="10" xfId="42" applyNumberFormat="1" applyFont="1" applyBorder="1" applyAlignment="1">
      <alignment horizontal="center" wrapText="1"/>
    </xf>
    <xf numFmtId="169" fontId="6" fillId="0" borderId="10" xfId="42" applyNumberFormat="1" applyFont="1" applyBorder="1" applyAlignment="1">
      <alignment horizontal="center" wrapText="1"/>
    </xf>
    <xf numFmtId="169" fontId="7" fillId="0" borderId="15" xfId="42" applyNumberFormat="1" applyFont="1" applyBorder="1" applyAlignment="1">
      <alignment horizontal="center" wrapText="1"/>
    </xf>
    <xf numFmtId="169" fontId="6" fillId="0" borderId="16" xfId="42" applyNumberFormat="1" applyFont="1" applyBorder="1" applyAlignment="1">
      <alignment wrapText="1"/>
    </xf>
    <xf numFmtId="43" fontId="6" fillId="0" borderId="16" xfId="42" applyFont="1" applyBorder="1" applyAlignment="1">
      <alignment wrapText="1"/>
    </xf>
    <xf numFmtId="169" fontId="6" fillId="0" borderId="16" xfId="42" applyNumberFormat="1" applyFont="1" applyFill="1" applyBorder="1" applyAlignment="1">
      <alignment wrapText="1"/>
    </xf>
    <xf numFmtId="169" fontId="6" fillId="0" borderId="16" xfId="0" applyNumberFormat="1" applyFont="1" applyBorder="1" applyAlignment="1">
      <alignment/>
    </xf>
    <xf numFmtId="43" fontId="6" fillId="0" borderId="17" xfId="42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6" fillId="0" borderId="21" xfId="42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7" fillId="0" borderId="10" xfId="42" applyNumberFormat="1" applyFont="1" applyBorder="1" applyAlignment="1">
      <alignment wrapText="1"/>
    </xf>
    <xf numFmtId="43" fontId="7" fillId="0" borderId="10" xfId="42" applyFont="1" applyBorder="1" applyAlignment="1">
      <alignment wrapText="1"/>
    </xf>
    <xf numFmtId="169" fontId="7" fillId="0" borderId="22" xfId="42" applyNumberFormat="1" applyFont="1" applyBorder="1" applyAlignment="1">
      <alignment horizontal="center" wrapText="1"/>
    </xf>
    <xf numFmtId="169" fontId="7" fillId="0" borderId="17" xfId="42" applyNumberFormat="1" applyFont="1" applyBorder="1" applyAlignment="1">
      <alignment horizontal="center" wrapText="1"/>
    </xf>
    <xf numFmtId="43" fontId="6" fillId="0" borderId="15" xfId="42" applyFont="1" applyBorder="1" applyAlignment="1">
      <alignment wrapText="1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69" fontId="7" fillId="0" borderId="24" xfId="42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A177">
      <selection activeCell="F219" sqref="F219"/>
    </sheetView>
  </sheetViews>
  <sheetFormatPr defaultColWidth="9.140625" defaultRowHeight="12.75"/>
  <cols>
    <col min="1" max="1" width="6.00390625" style="0" customWidth="1"/>
    <col min="3" max="3" width="6.421875" style="0" customWidth="1"/>
    <col min="4" max="4" width="51.00390625" style="0" customWidth="1"/>
    <col min="5" max="7" width="12.00390625" style="0" customWidth="1"/>
    <col min="8" max="8" width="11.00390625" style="0" customWidth="1"/>
    <col min="9" max="9" width="11.57421875" style="0" customWidth="1"/>
  </cols>
  <sheetData>
    <row r="1" spans="1:9" ht="12.75" customHeight="1">
      <c r="A1" s="45" t="s">
        <v>141</v>
      </c>
      <c r="B1" s="45"/>
      <c r="C1" s="45"/>
      <c r="D1" s="45"/>
      <c r="E1" s="45"/>
      <c r="F1" s="45"/>
      <c r="G1" s="45"/>
      <c r="H1" s="45"/>
      <c r="I1" s="45"/>
    </row>
    <row r="2" spans="1:9" ht="15.75" customHeight="1" thickBot="1">
      <c r="A2" s="45" t="s">
        <v>134</v>
      </c>
      <c r="B2" s="45"/>
      <c r="C2" s="45"/>
      <c r="D2" s="45"/>
      <c r="E2" s="45"/>
      <c r="F2" s="45"/>
      <c r="G2" s="45"/>
      <c r="H2" s="45"/>
      <c r="I2" s="45"/>
    </row>
    <row r="3" spans="1:9" ht="51" customHeight="1">
      <c r="A3" s="31" t="s">
        <v>0</v>
      </c>
      <c r="B3" s="30" t="s">
        <v>1</v>
      </c>
      <c r="C3" s="30" t="s">
        <v>2</v>
      </c>
      <c r="D3" s="30" t="s">
        <v>3</v>
      </c>
      <c r="E3" s="30" t="s">
        <v>137</v>
      </c>
      <c r="F3" s="30" t="s">
        <v>136</v>
      </c>
      <c r="G3" s="30" t="s">
        <v>142</v>
      </c>
      <c r="H3" s="30" t="s">
        <v>138</v>
      </c>
      <c r="I3" s="32" t="s">
        <v>125</v>
      </c>
    </row>
    <row r="4" spans="1:9" ht="12.75" customHeight="1">
      <c r="A4" s="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4">
        <v>9</v>
      </c>
    </row>
    <row r="5" spans="1:9" ht="18" customHeight="1">
      <c r="A5" s="6" t="s">
        <v>85</v>
      </c>
      <c r="B5" s="3"/>
      <c r="C5" s="4"/>
      <c r="D5" s="4" t="s">
        <v>4</v>
      </c>
      <c r="E5" s="19">
        <f>E6+E8+E10+E12</f>
        <v>25000</v>
      </c>
      <c r="F5" s="19">
        <f>F6+F8+F10+F12</f>
        <v>113502</v>
      </c>
      <c r="G5" s="19">
        <f>G6+G8+G10+G12</f>
        <v>4000</v>
      </c>
      <c r="H5" s="18">
        <f>G5/F5*100</f>
        <v>3.5241669750312767</v>
      </c>
      <c r="I5" s="20">
        <f>SUM((G5/48368667)*100)</f>
        <v>0.00826981649091136</v>
      </c>
    </row>
    <row r="6" spans="1:9" ht="15">
      <c r="A6" s="5"/>
      <c r="B6" s="1" t="s">
        <v>96</v>
      </c>
      <c r="C6" s="2"/>
      <c r="D6" s="2" t="s">
        <v>5</v>
      </c>
      <c r="E6" s="21">
        <f>E7</f>
        <v>25000</v>
      </c>
      <c r="F6" s="21">
        <f>F7</f>
        <v>25000</v>
      </c>
      <c r="G6" s="21">
        <f>G7</f>
        <v>4000</v>
      </c>
      <c r="H6" s="18">
        <f aca="true" t="shared" si="0" ref="H6:H61">G6/F6*100</f>
        <v>16</v>
      </c>
      <c r="I6" s="20">
        <f aca="true" t="shared" si="1" ref="I6:I69">SUM((G6/48368667)*100)</f>
        <v>0.00826981649091136</v>
      </c>
    </row>
    <row r="7" spans="1:9" ht="44.25" customHeight="1">
      <c r="A7" s="5"/>
      <c r="B7" s="1"/>
      <c r="C7" s="1">
        <v>2110</v>
      </c>
      <c r="D7" s="2" t="s">
        <v>6</v>
      </c>
      <c r="E7" s="21">
        <v>25000</v>
      </c>
      <c r="F7" s="21">
        <v>25000</v>
      </c>
      <c r="G7" s="21">
        <v>4000</v>
      </c>
      <c r="H7" s="18">
        <f t="shared" si="0"/>
        <v>16</v>
      </c>
      <c r="I7" s="20">
        <f t="shared" si="1"/>
        <v>0.00826981649091136</v>
      </c>
    </row>
    <row r="8" spans="1:10" ht="18" customHeight="1">
      <c r="A8" s="5"/>
      <c r="B8" s="1" t="s">
        <v>143</v>
      </c>
      <c r="C8" s="1"/>
      <c r="D8" s="2" t="s">
        <v>144</v>
      </c>
      <c r="E8" s="21">
        <v>0</v>
      </c>
      <c r="F8" s="21">
        <v>22000</v>
      </c>
      <c r="G8" s="21">
        <v>0</v>
      </c>
      <c r="H8" s="18">
        <v>0</v>
      </c>
      <c r="I8" s="20">
        <f t="shared" si="1"/>
        <v>0</v>
      </c>
      <c r="J8" s="44"/>
    </row>
    <row r="9" spans="1:9" ht="61.5" customHeight="1">
      <c r="A9" s="5"/>
      <c r="B9" s="1"/>
      <c r="C9" s="1">
        <v>6300</v>
      </c>
      <c r="D9" s="2" t="s">
        <v>145</v>
      </c>
      <c r="E9" s="21">
        <v>0</v>
      </c>
      <c r="F9" s="21">
        <v>22000</v>
      </c>
      <c r="G9" s="21">
        <v>0</v>
      </c>
      <c r="H9" s="18">
        <v>0</v>
      </c>
      <c r="I9" s="20">
        <f t="shared" si="1"/>
        <v>0</v>
      </c>
    </row>
    <row r="10" spans="1:9" ht="17.25" customHeight="1">
      <c r="A10" s="5"/>
      <c r="B10" s="1" t="s">
        <v>146</v>
      </c>
      <c r="C10" s="1"/>
      <c r="D10" s="2" t="s">
        <v>103</v>
      </c>
      <c r="E10" s="21">
        <v>0</v>
      </c>
      <c r="F10" s="21">
        <v>51502</v>
      </c>
      <c r="G10" s="21">
        <v>0</v>
      </c>
      <c r="H10" s="18">
        <v>0</v>
      </c>
      <c r="I10" s="20">
        <f t="shared" si="1"/>
        <v>0</v>
      </c>
    </row>
    <row r="11" spans="1:9" ht="32.25" customHeight="1">
      <c r="A11" s="5"/>
      <c r="B11" s="1"/>
      <c r="C11" s="1">
        <v>2130</v>
      </c>
      <c r="D11" s="2" t="s">
        <v>147</v>
      </c>
      <c r="E11" s="21">
        <v>0</v>
      </c>
      <c r="F11" s="21">
        <v>51502</v>
      </c>
      <c r="G11" s="21">
        <v>0</v>
      </c>
      <c r="H11" s="18">
        <v>0</v>
      </c>
      <c r="I11" s="20">
        <f t="shared" si="1"/>
        <v>0</v>
      </c>
    </row>
    <row r="12" spans="1:9" ht="15" customHeight="1">
      <c r="A12" s="5"/>
      <c r="B12" s="1" t="s">
        <v>148</v>
      </c>
      <c r="C12" s="1"/>
      <c r="D12" s="2" t="s">
        <v>54</v>
      </c>
      <c r="E12" s="21">
        <v>0</v>
      </c>
      <c r="F12" s="21">
        <v>15000</v>
      </c>
      <c r="G12" s="21">
        <v>0</v>
      </c>
      <c r="H12" s="18">
        <v>0</v>
      </c>
      <c r="I12" s="20">
        <f t="shared" si="1"/>
        <v>0</v>
      </c>
    </row>
    <row r="13" spans="1:9" ht="47.25" customHeight="1">
      <c r="A13" s="5"/>
      <c r="B13" s="1"/>
      <c r="C13" s="1">
        <v>2110</v>
      </c>
      <c r="D13" s="2" t="s">
        <v>149</v>
      </c>
      <c r="E13" s="21">
        <v>0</v>
      </c>
      <c r="F13" s="21">
        <v>15000</v>
      </c>
      <c r="G13" s="21">
        <v>0</v>
      </c>
      <c r="H13" s="18">
        <v>0</v>
      </c>
      <c r="I13" s="20">
        <f t="shared" si="1"/>
        <v>0</v>
      </c>
    </row>
    <row r="14" spans="1:9" ht="14.25">
      <c r="A14" s="6" t="s">
        <v>86</v>
      </c>
      <c r="B14" s="3"/>
      <c r="C14" s="3"/>
      <c r="D14" s="4" t="s">
        <v>7</v>
      </c>
      <c r="E14" s="19">
        <f aca="true" t="shared" si="2" ref="E14:G15">E15</f>
        <v>122738</v>
      </c>
      <c r="F14" s="19">
        <f t="shared" si="2"/>
        <v>129238</v>
      </c>
      <c r="G14" s="19">
        <f t="shared" si="2"/>
        <v>90207</v>
      </c>
      <c r="H14" s="18">
        <f t="shared" si="0"/>
        <v>69.79913028675776</v>
      </c>
      <c r="I14" s="20">
        <f t="shared" si="1"/>
        <v>0.1864988340489102</v>
      </c>
    </row>
    <row r="15" spans="1:9" ht="15">
      <c r="A15" s="5"/>
      <c r="B15" s="1" t="s">
        <v>97</v>
      </c>
      <c r="C15" s="1"/>
      <c r="D15" s="2" t="s">
        <v>8</v>
      </c>
      <c r="E15" s="21">
        <f t="shared" si="2"/>
        <v>122738</v>
      </c>
      <c r="F15" s="21">
        <f t="shared" si="2"/>
        <v>129238</v>
      </c>
      <c r="G15" s="21">
        <f t="shared" si="2"/>
        <v>90207</v>
      </c>
      <c r="H15" s="18">
        <f t="shared" si="0"/>
        <v>69.79913028675776</v>
      </c>
      <c r="I15" s="20">
        <f t="shared" si="1"/>
        <v>0.1864988340489102</v>
      </c>
    </row>
    <row r="16" spans="1:9" ht="57.75" customHeight="1">
      <c r="A16" s="5"/>
      <c r="B16" s="1"/>
      <c r="C16" s="1">
        <v>2460</v>
      </c>
      <c r="D16" s="2" t="s">
        <v>83</v>
      </c>
      <c r="E16" s="21">
        <v>122738</v>
      </c>
      <c r="F16" s="21">
        <v>129238</v>
      </c>
      <c r="G16" s="21">
        <v>90207</v>
      </c>
      <c r="H16" s="18">
        <f t="shared" si="0"/>
        <v>69.79913028675776</v>
      </c>
      <c r="I16" s="20">
        <f t="shared" si="1"/>
        <v>0.1864988340489102</v>
      </c>
    </row>
    <row r="17" spans="1:9" ht="14.25">
      <c r="A17" s="6">
        <v>600</v>
      </c>
      <c r="B17" s="3"/>
      <c r="C17" s="3"/>
      <c r="D17" s="4" t="s">
        <v>9</v>
      </c>
      <c r="E17" s="19">
        <f>E20+E24</f>
        <v>580</v>
      </c>
      <c r="F17" s="19">
        <f>F20+F24+F19</f>
        <v>20535580</v>
      </c>
      <c r="G17" s="19">
        <f>G20+G24</f>
        <v>1536364</v>
      </c>
      <c r="H17" s="18">
        <f t="shared" si="0"/>
        <v>7.4814736179840065</v>
      </c>
      <c r="I17" s="20">
        <f t="shared" si="1"/>
        <v>3.1763620858106343</v>
      </c>
    </row>
    <row r="18" spans="1:9" ht="15">
      <c r="A18" s="6"/>
      <c r="B18" s="34">
        <v>60013</v>
      </c>
      <c r="C18" s="3"/>
      <c r="D18" s="35" t="s">
        <v>139</v>
      </c>
      <c r="E18" s="36">
        <v>0</v>
      </c>
      <c r="F18" s="36">
        <f>F19</f>
        <v>435000</v>
      </c>
      <c r="G18" s="36">
        <v>0</v>
      </c>
      <c r="H18" s="37">
        <v>0</v>
      </c>
      <c r="I18" s="20">
        <f t="shared" si="1"/>
        <v>0</v>
      </c>
    </row>
    <row r="19" spans="1:9" ht="60">
      <c r="A19" s="6"/>
      <c r="B19" s="3"/>
      <c r="C19" s="34">
        <v>6630</v>
      </c>
      <c r="D19" s="35" t="s">
        <v>140</v>
      </c>
      <c r="E19" s="36">
        <v>0</v>
      </c>
      <c r="F19" s="36">
        <v>435000</v>
      </c>
      <c r="G19" s="36">
        <v>0</v>
      </c>
      <c r="H19" s="37">
        <v>0</v>
      </c>
      <c r="I19" s="20">
        <f t="shared" si="1"/>
        <v>0</v>
      </c>
    </row>
    <row r="20" spans="1:9" ht="15">
      <c r="A20" s="5"/>
      <c r="B20" s="1">
        <v>60014</v>
      </c>
      <c r="C20" s="1"/>
      <c r="D20" s="2" t="s">
        <v>10</v>
      </c>
      <c r="E20" s="21">
        <f>E21+E22+E23</f>
        <v>580</v>
      </c>
      <c r="F20" s="21">
        <f>F21+F22+F23</f>
        <v>600580</v>
      </c>
      <c r="G20" s="21">
        <f>G21+G22+G23</f>
        <v>600817</v>
      </c>
      <c r="H20" s="18">
        <f t="shared" si="0"/>
        <v>100.03946185354158</v>
      </c>
      <c r="I20" s="20">
        <f t="shared" si="1"/>
        <v>1.2421615836549724</v>
      </c>
    </row>
    <row r="21" spans="1:9" ht="15">
      <c r="A21" s="5"/>
      <c r="B21" s="1"/>
      <c r="C21" s="1" t="s">
        <v>92</v>
      </c>
      <c r="D21" s="2" t="s">
        <v>12</v>
      </c>
      <c r="E21" s="21">
        <v>500</v>
      </c>
      <c r="F21" s="21">
        <v>500</v>
      </c>
      <c r="G21" s="21">
        <v>738</v>
      </c>
      <c r="H21" s="18">
        <f t="shared" si="0"/>
        <v>147.6</v>
      </c>
      <c r="I21" s="20">
        <f t="shared" si="1"/>
        <v>0.0015257811425731457</v>
      </c>
    </row>
    <row r="22" spans="1:9" ht="15">
      <c r="A22" s="5"/>
      <c r="B22" s="1"/>
      <c r="C22" s="1" t="s">
        <v>93</v>
      </c>
      <c r="D22" s="2" t="s">
        <v>13</v>
      </c>
      <c r="E22" s="21">
        <v>80</v>
      </c>
      <c r="F22" s="21">
        <v>80</v>
      </c>
      <c r="G22" s="21">
        <v>79</v>
      </c>
      <c r="H22" s="18">
        <f t="shared" si="0"/>
        <v>98.75</v>
      </c>
      <c r="I22" s="20">
        <f t="shared" si="1"/>
        <v>0.00016332887569549931</v>
      </c>
    </row>
    <row r="23" spans="1:9" ht="61.5" customHeight="1">
      <c r="A23" s="5"/>
      <c r="B23" s="1"/>
      <c r="C23" s="1">
        <v>6300</v>
      </c>
      <c r="D23" s="2" t="s">
        <v>135</v>
      </c>
      <c r="E23" s="21"/>
      <c r="F23" s="21">
        <v>600000</v>
      </c>
      <c r="G23" s="21">
        <v>600000</v>
      </c>
      <c r="H23" s="18">
        <f>G23/F23*100</f>
        <v>100</v>
      </c>
      <c r="I23" s="20">
        <f t="shared" si="1"/>
        <v>1.2404724736367037</v>
      </c>
    </row>
    <row r="24" spans="1:9" ht="15">
      <c r="A24" s="5"/>
      <c r="B24" s="1">
        <v>60078</v>
      </c>
      <c r="C24" s="1"/>
      <c r="D24" s="2" t="s">
        <v>103</v>
      </c>
      <c r="E24" s="21">
        <v>0</v>
      </c>
      <c r="F24" s="21">
        <f>F25</f>
        <v>19500000</v>
      </c>
      <c r="G24" s="21">
        <f>G25</f>
        <v>935547</v>
      </c>
      <c r="H24" s="18">
        <f t="shared" si="0"/>
        <v>4.797676923076923</v>
      </c>
      <c r="I24" s="20">
        <f t="shared" si="1"/>
        <v>1.934200502155662</v>
      </c>
    </row>
    <row r="25" spans="1:9" ht="30">
      <c r="A25" s="5"/>
      <c r="B25" s="1"/>
      <c r="C25" s="1">
        <v>2130</v>
      </c>
      <c r="D25" s="2" t="s">
        <v>104</v>
      </c>
      <c r="E25" s="21"/>
      <c r="F25" s="21">
        <v>19500000</v>
      </c>
      <c r="G25" s="21">
        <v>935547</v>
      </c>
      <c r="H25" s="18">
        <f t="shared" si="0"/>
        <v>4.797676923076923</v>
      </c>
      <c r="I25" s="20">
        <f t="shared" si="1"/>
        <v>1.934200502155662</v>
      </c>
    </row>
    <row r="26" spans="1:9" ht="14.25">
      <c r="A26" s="6">
        <v>700</v>
      </c>
      <c r="B26" s="3"/>
      <c r="C26" s="3"/>
      <c r="D26" s="4" t="s">
        <v>15</v>
      </c>
      <c r="E26" s="19">
        <f>E27</f>
        <v>3416416</v>
      </c>
      <c r="F26" s="19">
        <f>F27</f>
        <v>3569366</v>
      </c>
      <c r="G26" s="19">
        <f>G27</f>
        <v>1615205</v>
      </c>
      <c r="H26" s="18">
        <f t="shared" si="0"/>
        <v>45.251873862192895</v>
      </c>
      <c r="I26" s="20">
        <f t="shared" si="1"/>
        <v>3.33936223630062</v>
      </c>
    </row>
    <row r="27" spans="1:9" ht="15">
      <c r="A27" s="5"/>
      <c r="B27" s="1">
        <v>70005</v>
      </c>
      <c r="C27" s="1"/>
      <c r="D27" s="2" t="s">
        <v>16</v>
      </c>
      <c r="E27" s="21">
        <f>E28+E29+E30+E31+E32+E33+E34</f>
        <v>3416416</v>
      </c>
      <c r="F27" s="21">
        <f>F28+F29+F30+F31+F32+F33+F34</f>
        <v>3569366</v>
      </c>
      <c r="G27" s="21">
        <f>G28+G29+G30+G31+G32+G33+G34</f>
        <v>1615205</v>
      </c>
      <c r="H27" s="18">
        <f t="shared" si="0"/>
        <v>45.251873862192895</v>
      </c>
      <c r="I27" s="20">
        <f t="shared" si="1"/>
        <v>3.33936223630062</v>
      </c>
    </row>
    <row r="28" spans="1:9" ht="32.25" customHeight="1">
      <c r="A28" s="5"/>
      <c r="B28" s="1"/>
      <c r="C28" s="1" t="s">
        <v>88</v>
      </c>
      <c r="D28" s="2" t="s">
        <v>17</v>
      </c>
      <c r="E28" s="21">
        <v>666</v>
      </c>
      <c r="F28" s="21">
        <v>666</v>
      </c>
      <c r="G28" s="21">
        <v>666</v>
      </c>
      <c r="H28" s="18">
        <f t="shared" si="0"/>
        <v>100</v>
      </c>
      <c r="I28" s="20">
        <f t="shared" si="1"/>
        <v>0.001376924445736741</v>
      </c>
    </row>
    <row r="29" spans="1:9" ht="59.25" customHeight="1">
      <c r="A29" s="5"/>
      <c r="B29" s="1"/>
      <c r="C29" s="1" t="s">
        <v>90</v>
      </c>
      <c r="D29" s="2" t="s">
        <v>44</v>
      </c>
      <c r="E29" s="21">
        <v>18000</v>
      </c>
      <c r="F29" s="21">
        <v>18000</v>
      </c>
      <c r="G29" s="21">
        <v>18067</v>
      </c>
      <c r="H29" s="18">
        <f t="shared" si="0"/>
        <v>100.37222222222222</v>
      </c>
      <c r="I29" s="20">
        <f t="shared" si="1"/>
        <v>0.037352693635323876</v>
      </c>
    </row>
    <row r="30" spans="1:9" ht="31.5" customHeight="1">
      <c r="A30" s="5"/>
      <c r="B30" s="1"/>
      <c r="C30" s="1" t="s">
        <v>100</v>
      </c>
      <c r="D30" s="2" t="s">
        <v>150</v>
      </c>
      <c r="E30" s="22">
        <v>3000000</v>
      </c>
      <c r="F30" s="22">
        <v>2500000</v>
      </c>
      <c r="G30" s="22">
        <v>606000</v>
      </c>
      <c r="H30" s="18">
        <f t="shared" si="0"/>
        <v>24.240000000000002</v>
      </c>
      <c r="I30" s="20">
        <f t="shared" si="1"/>
        <v>1.2528771983730707</v>
      </c>
    </row>
    <row r="31" spans="1:9" ht="13.5" customHeight="1">
      <c r="A31" s="5"/>
      <c r="B31" s="1"/>
      <c r="C31" s="1" t="s">
        <v>92</v>
      </c>
      <c r="D31" s="2" t="s">
        <v>12</v>
      </c>
      <c r="E31" s="22"/>
      <c r="F31" s="22">
        <v>0</v>
      </c>
      <c r="G31" s="22">
        <v>4</v>
      </c>
      <c r="H31" s="18">
        <v>0</v>
      </c>
      <c r="I31" s="20">
        <f t="shared" si="1"/>
        <v>8.269816490911359E-06</v>
      </c>
    </row>
    <row r="32" spans="1:9" ht="16.5" customHeight="1">
      <c r="A32" s="5"/>
      <c r="B32" s="1"/>
      <c r="C32" s="1" t="s">
        <v>93</v>
      </c>
      <c r="D32" s="2" t="s">
        <v>13</v>
      </c>
      <c r="E32" s="22"/>
      <c r="F32" s="22">
        <v>0</v>
      </c>
      <c r="G32" s="22">
        <v>74</v>
      </c>
      <c r="H32" s="18">
        <v>0</v>
      </c>
      <c r="I32" s="20">
        <f t="shared" si="1"/>
        <v>0.0001529916050818601</v>
      </c>
    </row>
    <row r="33" spans="1:9" ht="45" customHeight="1">
      <c r="A33" s="5"/>
      <c r="B33" s="1"/>
      <c r="C33" s="1">
        <v>2110</v>
      </c>
      <c r="D33" s="2" t="s">
        <v>6</v>
      </c>
      <c r="E33" s="22">
        <v>100000</v>
      </c>
      <c r="F33" s="22">
        <v>240700</v>
      </c>
      <c r="G33" s="22">
        <v>176620</v>
      </c>
      <c r="H33" s="18">
        <f t="shared" si="0"/>
        <v>73.37764852513502</v>
      </c>
      <c r="I33" s="20">
        <f t="shared" si="1"/>
        <v>0.365153747156191</v>
      </c>
    </row>
    <row r="34" spans="1:9" ht="44.25" customHeight="1">
      <c r="A34" s="5"/>
      <c r="B34" s="1"/>
      <c r="C34" s="1">
        <v>2360</v>
      </c>
      <c r="D34" s="2" t="s">
        <v>19</v>
      </c>
      <c r="E34" s="21">
        <v>297750</v>
      </c>
      <c r="F34" s="21">
        <v>810000</v>
      </c>
      <c r="G34" s="21">
        <v>813774</v>
      </c>
      <c r="H34" s="18">
        <f t="shared" si="0"/>
        <v>100.46592592592593</v>
      </c>
      <c r="I34" s="20">
        <f t="shared" si="1"/>
        <v>1.682440411268725</v>
      </c>
    </row>
    <row r="35" spans="1:9" ht="14.25">
      <c r="A35" s="6">
        <v>710</v>
      </c>
      <c r="B35" s="3"/>
      <c r="C35" s="3"/>
      <c r="D35" s="4" t="s">
        <v>20</v>
      </c>
      <c r="E35" s="19">
        <f>E36+E42+E44+E46</f>
        <v>1179308</v>
      </c>
      <c r="F35" s="19">
        <f>F36+F42+F44+F46</f>
        <v>1248928</v>
      </c>
      <c r="G35" s="19">
        <f>G36+G42+G44+G46</f>
        <v>748293</v>
      </c>
      <c r="H35" s="18">
        <f t="shared" si="0"/>
        <v>59.914822952163775</v>
      </c>
      <c r="I35" s="20">
        <f t="shared" si="1"/>
        <v>1.547061447858383</v>
      </c>
    </row>
    <row r="36" spans="1:9" ht="15">
      <c r="A36" s="5"/>
      <c r="B36" s="1">
        <v>71012</v>
      </c>
      <c r="C36" s="1"/>
      <c r="D36" s="2" t="s">
        <v>21</v>
      </c>
      <c r="E36" s="21">
        <f>E38+E39+E40+E41+E37</f>
        <v>767830</v>
      </c>
      <c r="F36" s="21">
        <f>F38+F39+F40+F41+F37</f>
        <v>767830</v>
      </c>
      <c r="G36" s="21">
        <f>G38+G39+G40+G41+G37</f>
        <v>477668</v>
      </c>
      <c r="H36" s="18">
        <f t="shared" si="0"/>
        <v>62.21012463696391</v>
      </c>
      <c r="I36" s="20">
        <f t="shared" si="1"/>
        <v>0.9875566758951616</v>
      </c>
    </row>
    <row r="37" spans="1:9" ht="15">
      <c r="A37" s="5"/>
      <c r="B37" s="1"/>
      <c r="C37" s="1" t="s">
        <v>89</v>
      </c>
      <c r="D37" s="2" t="s">
        <v>11</v>
      </c>
      <c r="E37" s="21">
        <v>50</v>
      </c>
      <c r="F37" s="21">
        <v>50</v>
      </c>
      <c r="G37" s="21">
        <v>85</v>
      </c>
      <c r="H37" s="18">
        <f t="shared" si="0"/>
        <v>170</v>
      </c>
      <c r="I37" s="20">
        <f t="shared" si="1"/>
        <v>0.00017573360043186636</v>
      </c>
    </row>
    <row r="38" spans="1:9" ht="15">
      <c r="A38" s="5"/>
      <c r="B38" s="1"/>
      <c r="C38" s="1" t="s">
        <v>91</v>
      </c>
      <c r="D38" s="2" t="s">
        <v>51</v>
      </c>
      <c r="E38" s="21">
        <v>665000</v>
      </c>
      <c r="F38" s="21">
        <v>665000</v>
      </c>
      <c r="G38" s="21">
        <v>400351</v>
      </c>
      <c r="H38" s="18">
        <f t="shared" si="0"/>
        <v>60.20315789473685</v>
      </c>
      <c r="I38" s="20">
        <f t="shared" si="1"/>
        <v>0.8277073254882132</v>
      </c>
    </row>
    <row r="39" spans="1:9" ht="15">
      <c r="A39" s="5"/>
      <c r="B39" s="1"/>
      <c r="C39" s="1" t="s">
        <v>92</v>
      </c>
      <c r="D39" s="2" t="s">
        <v>12</v>
      </c>
      <c r="E39" s="21">
        <v>670</v>
      </c>
      <c r="F39" s="21">
        <v>670</v>
      </c>
      <c r="G39" s="21">
        <v>627</v>
      </c>
      <c r="H39" s="18">
        <f t="shared" si="0"/>
        <v>93.5820895522388</v>
      </c>
      <c r="I39" s="20">
        <f t="shared" si="1"/>
        <v>0.0012962937349503554</v>
      </c>
    </row>
    <row r="40" spans="1:9" ht="15">
      <c r="A40" s="5"/>
      <c r="B40" s="1"/>
      <c r="C40" s="1" t="s">
        <v>93</v>
      </c>
      <c r="D40" s="2" t="s">
        <v>13</v>
      </c>
      <c r="E40" s="21">
        <v>110</v>
      </c>
      <c r="F40" s="21">
        <v>110</v>
      </c>
      <c r="G40" s="21">
        <v>105</v>
      </c>
      <c r="H40" s="18">
        <f t="shared" si="0"/>
        <v>95.45454545454545</v>
      </c>
      <c r="I40" s="20">
        <f t="shared" si="1"/>
        <v>0.00021708268288642314</v>
      </c>
    </row>
    <row r="41" spans="1:9" ht="45.75" customHeight="1">
      <c r="A41" s="5"/>
      <c r="B41" s="1"/>
      <c r="C41" s="1">
        <v>2110</v>
      </c>
      <c r="D41" s="2" t="s">
        <v>6</v>
      </c>
      <c r="E41" s="21">
        <v>102000</v>
      </c>
      <c r="F41" s="21">
        <v>102000</v>
      </c>
      <c r="G41" s="21">
        <v>76500</v>
      </c>
      <c r="H41" s="18">
        <f t="shared" si="0"/>
        <v>75</v>
      </c>
      <c r="I41" s="20">
        <f t="shared" si="1"/>
        <v>0.1581602403886797</v>
      </c>
    </row>
    <row r="42" spans="1:9" ht="15">
      <c r="A42" s="5"/>
      <c r="B42" s="1">
        <v>71013</v>
      </c>
      <c r="C42" s="1"/>
      <c r="D42" s="2" t="s">
        <v>22</v>
      </c>
      <c r="E42" s="21">
        <f>E43</f>
        <v>46500</v>
      </c>
      <c r="F42" s="21">
        <f>F43</f>
        <v>116500</v>
      </c>
      <c r="G42" s="21">
        <v>0</v>
      </c>
      <c r="H42" s="18">
        <f t="shared" si="0"/>
        <v>0</v>
      </c>
      <c r="I42" s="20">
        <f t="shared" si="1"/>
        <v>0</v>
      </c>
    </row>
    <row r="43" spans="1:9" ht="48" customHeight="1">
      <c r="A43" s="5"/>
      <c r="B43" s="1"/>
      <c r="C43" s="1">
        <v>2110</v>
      </c>
      <c r="D43" s="2" t="s">
        <v>6</v>
      </c>
      <c r="E43" s="21">
        <v>46500</v>
      </c>
      <c r="F43" s="21">
        <v>116500</v>
      </c>
      <c r="G43" s="21">
        <v>0</v>
      </c>
      <c r="H43" s="18">
        <f t="shared" si="0"/>
        <v>0</v>
      </c>
      <c r="I43" s="20">
        <f t="shared" si="1"/>
        <v>0</v>
      </c>
    </row>
    <row r="44" spans="1:9" ht="15">
      <c r="A44" s="5"/>
      <c r="B44" s="1">
        <v>71014</v>
      </c>
      <c r="C44" s="1"/>
      <c r="D44" s="2" t="s">
        <v>23</v>
      </c>
      <c r="E44" s="21">
        <f>E45</f>
        <v>15000</v>
      </c>
      <c r="F44" s="21">
        <f>F45</f>
        <v>15000</v>
      </c>
      <c r="G44" s="21">
        <v>0</v>
      </c>
      <c r="H44" s="18">
        <f t="shared" si="0"/>
        <v>0</v>
      </c>
      <c r="I44" s="20">
        <f t="shared" si="1"/>
        <v>0</v>
      </c>
    </row>
    <row r="45" spans="1:9" ht="44.25" customHeight="1">
      <c r="A45" s="5"/>
      <c r="B45" s="1"/>
      <c r="C45" s="1">
        <v>2110</v>
      </c>
      <c r="D45" s="2" t="s">
        <v>6</v>
      </c>
      <c r="E45" s="21">
        <v>15000</v>
      </c>
      <c r="F45" s="21">
        <v>15000</v>
      </c>
      <c r="G45" s="21">
        <v>0</v>
      </c>
      <c r="H45" s="18">
        <f t="shared" si="0"/>
        <v>0</v>
      </c>
      <c r="I45" s="20">
        <f t="shared" si="1"/>
        <v>0</v>
      </c>
    </row>
    <row r="46" spans="1:9" ht="15">
      <c r="A46" s="5"/>
      <c r="B46" s="1">
        <v>71015</v>
      </c>
      <c r="C46" s="1"/>
      <c r="D46" s="2" t="s">
        <v>24</v>
      </c>
      <c r="E46" s="21">
        <f>E47+E48+E49+E50</f>
        <v>349978</v>
      </c>
      <c r="F46" s="21">
        <f>F47+F48+F49+F50</f>
        <v>349598</v>
      </c>
      <c r="G46" s="21">
        <f>G47+G48+G49+G50</f>
        <v>270625</v>
      </c>
      <c r="H46" s="18">
        <f t="shared" si="0"/>
        <v>77.41033987608624</v>
      </c>
      <c r="I46" s="20">
        <f t="shared" si="1"/>
        <v>0.5595047719632216</v>
      </c>
    </row>
    <row r="47" spans="1:9" ht="15">
      <c r="A47" s="5"/>
      <c r="B47" s="1"/>
      <c r="C47" s="1" t="s">
        <v>89</v>
      </c>
      <c r="D47" s="2" t="s">
        <v>11</v>
      </c>
      <c r="E47" s="21">
        <v>100</v>
      </c>
      <c r="F47" s="21">
        <v>100</v>
      </c>
      <c r="G47" s="21">
        <v>9</v>
      </c>
      <c r="H47" s="18">
        <f t="shared" si="0"/>
        <v>9</v>
      </c>
      <c r="I47" s="20">
        <f t="shared" si="1"/>
        <v>1.8607087104550555E-05</v>
      </c>
    </row>
    <row r="48" spans="1:9" ht="15">
      <c r="A48" s="5"/>
      <c r="B48" s="1"/>
      <c r="C48" s="1" t="s">
        <v>92</v>
      </c>
      <c r="D48" s="2" t="s">
        <v>12</v>
      </c>
      <c r="E48" s="21">
        <v>60</v>
      </c>
      <c r="F48" s="21">
        <v>60</v>
      </c>
      <c r="G48" s="21">
        <v>107</v>
      </c>
      <c r="H48" s="18">
        <f t="shared" si="0"/>
        <v>178.33333333333334</v>
      </c>
      <c r="I48" s="20">
        <f t="shared" si="1"/>
        <v>0.00022121759113187883</v>
      </c>
    </row>
    <row r="49" spans="1:9" ht="15">
      <c r="A49" s="5"/>
      <c r="B49" s="1"/>
      <c r="C49" s="1" t="s">
        <v>93</v>
      </c>
      <c r="D49" s="2" t="s">
        <v>13</v>
      </c>
      <c r="E49" s="21">
        <v>70</v>
      </c>
      <c r="F49" s="21">
        <v>70</v>
      </c>
      <c r="G49" s="21">
        <v>40</v>
      </c>
      <c r="H49" s="18">
        <f t="shared" si="0"/>
        <v>57.14285714285714</v>
      </c>
      <c r="I49" s="20">
        <f t="shared" si="1"/>
        <v>8.269816490911357E-05</v>
      </c>
    </row>
    <row r="50" spans="1:9" ht="45" customHeight="1">
      <c r="A50" s="5"/>
      <c r="B50" s="1"/>
      <c r="C50" s="1">
        <v>2110</v>
      </c>
      <c r="D50" s="2" t="s">
        <v>6</v>
      </c>
      <c r="E50" s="21">
        <v>349748</v>
      </c>
      <c r="F50" s="21">
        <v>349368</v>
      </c>
      <c r="G50" s="21">
        <v>270469</v>
      </c>
      <c r="H50" s="18">
        <f t="shared" si="0"/>
        <v>77.41664949279843</v>
      </c>
      <c r="I50" s="20">
        <f t="shared" si="1"/>
        <v>0.5591822491200761</v>
      </c>
    </row>
    <row r="51" spans="1:9" ht="45.75" customHeight="1">
      <c r="A51" s="5"/>
      <c r="B51" s="1"/>
      <c r="C51" s="1">
        <v>6410</v>
      </c>
      <c r="D51" s="2" t="s">
        <v>25</v>
      </c>
      <c r="E51" s="21">
        <v>0</v>
      </c>
      <c r="F51" s="21">
        <v>0</v>
      </c>
      <c r="G51" s="21">
        <v>0</v>
      </c>
      <c r="H51" s="18">
        <v>0</v>
      </c>
      <c r="I51" s="20">
        <f t="shared" si="1"/>
        <v>0</v>
      </c>
    </row>
    <row r="52" spans="1:9" ht="14.25">
      <c r="A52" s="6">
        <v>750</v>
      </c>
      <c r="B52" s="3"/>
      <c r="C52" s="3"/>
      <c r="D52" s="4" t="s">
        <v>26</v>
      </c>
      <c r="E52" s="19">
        <f>E53+E55+E61+E63</f>
        <v>824617</v>
      </c>
      <c r="F52" s="19">
        <f>F53+F55+F61+F63+F68</f>
        <v>849085</v>
      </c>
      <c r="G52" s="19">
        <f>G53+G55+G61+G63+G69</f>
        <v>439312</v>
      </c>
      <c r="H52" s="18">
        <f t="shared" si="0"/>
        <v>51.73946071359169</v>
      </c>
      <c r="I52" s="20">
        <f t="shared" si="1"/>
        <v>0.9082574055638125</v>
      </c>
    </row>
    <row r="53" spans="1:9" ht="15">
      <c r="A53" s="5"/>
      <c r="B53" s="1">
        <v>75011</v>
      </c>
      <c r="C53" s="1"/>
      <c r="D53" s="2" t="s">
        <v>27</v>
      </c>
      <c r="E53" s="21">
        <f>E54</f>
        <v>159667</v>
      </c>
      <c r="F53" s="21">
        <f>F54</f>
        <v>159229</v>
      </c>
      <c r="G53" s="21">
        <f>G54</f>
        <v>122100</v>
      </c>
      <c r="H53" s="18">
        <f t="shared" si="0"/>
        <v>76.68201144263922</v>
      </c>
      <c r="I53" s="20">
        <f t="shared" si="1"/>
        <v>0.25243614838506917</v>
      </c>
    </row>
    <row r="54" spans="1:9" ht="46.5" customHeight="1">
      <c r="A54" s="5"/>
      <c r="B54" s="1"/>
      <c r="C54" s="1">
        <v>2110</v>
      </c>
      <c r="D54" s="2" t="s">
        <v>6</v>
      </c>
      <c r="E54" s="21">
        <v>159667</v>
      </c>
      <c r="F54" s="21">
        <v>159229</v>
      </c>
      <c r="G54" s="21">
        <v>122100</v>
      </c>
      <c r="H54" s="18">
        <f t="shared" si="0"/>
        <v>76.68201144263922</v>
      </c>
      <c r="I54" s="20">
        <f t="shared" si="1"/>
        <v>0.25243614838506917</v>
      </c>
    </row>
    <row r="55" spans="1:9" ht="15">
      <c r="A55" s="5"/>
      <c r="B55" s="1">
        <v>75020</v>
      </c>
      <c r="C55" s="1"/>
      <c r="D55" s="2" t="s">
        <v>28</v>
      </c>
      <c r="E55" s="21">
        <f>E56+E57+E58+E59+E60</f>
        <v>135650</v>
      </c>
      <c r="F55" s="21">
        <f>F56+F57+F58+F59+F60</f>
        <v>163650</v>
      </c>
      <c r="G55" s="21">
        <f>G56+G57+G58+G59+G60</f>
        <v>144053</v>
      </c>
      <c r="H55" s="18">
        <f t="shared" si="0"/>
        <v>88.02505346776658</v>
      </c>
      <c r="I55" s="20">
        <f t="shared" si="1"/>
        <v>0.2978229687413134</v>
      </c>
    </row>
    <row r="56" spans="1:9" ht="15">
      <c r="A56" s="5"/>
      <c r="B56" s="1"/>
      <c r="C56" s="1" t="s">
        <v>89</v>
      </c>
      <c r="D56" s="2" t="s">
        <v>11</v>
      </c>
      <c r="E56" s="21">
        <v>1500</v>
      </c>
      <c r="F56" s="21">
        <v>1500</v>
      </c>
      <c r="G56" s="21">
        <v>1250</v>
      </c>
      <c r="H56" s="18">
        <f t="shared" si="0"/>
        <v>83.33333333333334</v>
      </c>
      <c r="I56" s="20">
        <f t="shared" si="1"/>
        <v>0.0025843176534097994</v>
      </c>
    </row>
    <row r="57" spans="1:9" ht="60.75" customHeight="1">
      <c r="A57" s="5"/>
      <c r="B57" s="1"/>
      <c r="C57" s="1" t="s">
        <v>90</v>
      </c>
      <c r="D57" s="2" t="s">
        <v>29</v>
      </c>
      <c r="E57" s="21">
        <v>94000</v>
      </c>
      <c r="F57" s="21">
        <v>94000</v>
      </c>
      <c r="G57" s="21">
        <v>69124</v>
      </c>
      <c r="H57" s="18">
        <f t="shared" si="0"/>
        <v>73.53617021276597</v>
      </c>
      <c r="I57" s="20">
        <f t="shared" si="1"/>
        <v>0.14291069877943918</v>
      </c>
    </row>
    <row r="58" spans="1:9" ht="16.5" customHeight="1">
      <c r="A58" s="5"/>
      <c r="B58" s="1"/>
      <c r="C58" s="1" t="s">
        <v>91</v>
      </c>
      <c r="D58" s="2" t="s">
        <v>51</v>
      </c>
      <c r="E58" s="21">
        <v>150</v>
      </c>
      <c r="F58" s="21">
        <v>150</v>
      </c>
      <c r="G58" s="21">
        <v>89</v>
      </c>
      <c r="H58" s="18">
        <f t="shared" si="0"/>
        <v>59.333333333333336</v>
      </c>
      <c r="I58" s="20">
        <f t="shared" si="1"/>
        <v>0.00018400341692277773</v>
      </c>
    </row>
    <row r="59" spans="1:9" ht="16.5" customHeight="1">
      <c r="A59" s="5"/>
      <c r="B59" s="1"/>
      <c r="C59" s="1" t="s">
        <v>92</v>
      </c>
      <c r="D59" s="2" t="s">
        <v>12</v>
      </c>
      <c r="E59" s="21">
        <v>30000</v>
      </c>
      <c r="F59" s="21">
        <v>58000</v>
      </c>
      <c r="G59" s="21">
        <v>64845</v>
      </c>
      <c r="H59" s="18">
        <f t="shared" si="0"/>
        <v>111.80172413793103</v>
      </c>
      <c r="I59" s="20">
        <f t="shared" si="1"/>
        <v>0.13406406258828676</v>
      </c>
    </row>
    <row r="60" spans="1:9" ht="16.5" customHeight="1">
      <c r="A60" s="5"/>
      <c r="B60" s="1"/>
      <c r="C60" s="1" t="s">
        <v>93</v>
      </c>
      <c r="D60" s="2" t="s">
        <v>13</v>
      </c>
      <c r="E60" s="21">
        <v>10000</v>
      </c>
      <c r="F60" s="21">
        <v>10000</v>
      </c>
      <c r="G60" s="21">
        <v>8745</v>
      </c>
      <c r="H60" s="18">
        <f t="shared" si="0"/>
        <v>87.45</v>
      </c>
      <c r="I60" s="20">
        <f t="shared" si="1"/>
        <v>0.018079886303254956</v>
      </c>
    </row>
    <row r="61" spans="1:9" ht="15.75" customHeight="1">
      <c r="A61" s="5"/>
      <c r="B61" s="1">
        <v>75045</v>
      </c>
      <c r="C61" s="1"/>
      <c r="D61" s="2" t="s">
        <v>115</v>
      </c>
      <c r="E61" s="21">
        <f>E62</f>
        <v>54000</v>
      </c>
      <c r="F61" s="21">
        <f>F62</f>
        <v>38806</v>
      </c>
      <c r="G61" s="21">
        <f>G62</f>
        <v>38806</v>
      </c>
      <c r="H61" s="18">
        <f t="shared" si="0"/>
        <v>100</v>
      </c>
      <c r="I61" s="20">
        <f t="shared" si="1"/>
        <v>0.08022962468657655</v>
      </c>
    </row>
    <row r="62" spans="1:9" ht="48.75" customHeight="1">
      <c r="A62" s="5"/>
      <c r="B62" s="1"/>
      <c r="C62" s="1">
        <v>2110</v>
      </c>
      <c r="D62" s="2" t="s">
        <v>6</v>
      </c>
      <c r="E62" s="21">
        <v>54000</v>
      </c>
      <c r="F62" s="21">
        <v>38806</v>
      </c>
      <c r="G62" s="21">
        <v>38806</v>
      </c>
      <c r="H62" s="18">
        <f aca="true" t="shared" si="3" ref="H62:H115">G62/F62*100</f>
        <v>100</v>
      </c>
      <c r="I62" s="20">
        <f t="shared" si="1"/>
        <v>0.08022962468657655</v>
      </c>
    </row>
    <row r="63" spans="1:9" ht="15" customHeight="1">
      <c r="A63" s="5"/>
      <c r="B63" s="1">
        <v>75075</v>
      </c>
      <c r="C63" s="1"/>
      <c r="D63" s="2" t="s">
        <v>98</v>
      </c>
      <c r="E63" s="21">
        <f>E65+E66+E67+E64</f>
        <v>475300</v>
      </c>
      <c r="F63" s="21">
        <f>F65+F66+F67+F64</f>
        <v>484300</v>
      </c>
      <c r="G63" s="21">
        <f>G65+G66+G67+G64</f>
        <v>131252</v>
      </c>
      <c r="H63" s="18">
        <f t="shared" si="3"/>
        <v>27.10138344001652</v>
      </c>
      <c r="I63" s="20">
        <f t="shared" si="1"/>
        <v>0.2713574885162744</v>
      </c>
    </row>
    <row r="64" spans="1:9" ht="15" customHeight="1">
      <c r="A64" s="5"/>
      <c r="B64" s="1"/>
      <c r="C64" s="1" t="s">
        <v>93</v>
      </c>
      <c r="D64" s="2" t="s">
        <v>13</v>
      </c>
      <c r="E64" s="21">
        <v>0</v>
      </c>
      <c r="F64" s="21">
        <v>0</v>
      </c>
      <c r="G64" s="21">
        <v>0</v>
      </c>
      <c r="H64" s="18">
        <v>0</v>
      </c>
      <c r="I64" s="20">
        <f t="shared" si="1"/>
        <v>0</v>
      </c>
    </row>
    <row r="65" spans="1:9" ht="30.75" customHeight="1">
      <c r="A65" s="5"/>
      <c r="B65" s="1"/>
      <c r="C65" s="1">
        <v>2310</v>
      </c>
      <c r="D65" s="2" t="s">
        <v>45</v>
      </c>
      <c r="E65" s="21">
        <v>92250</v>
      </c>
      <c r="F65" s="21">
        <v>92250</v>
      </c>
      <c r="G65" s="21">
        <v>46125</v>
      </c>
      <c r="H65" s="18">
        <f t="shared" si="3"/>
        <v>50</v>
      </c>
      <c r="I65" s="20">
        <f t="shared" si="1"/>
        <v>0.0953613214108216</v>
      </c>
    </row>
    <row r="66" spans="1:9" ht="46.5" customHeight="1">
      <c r="A66" s="5"/>
      <c r="B66" s="1"/>
      <c r="C66" s="1">
        <v>2700</v>
      </c>
      <c r="D66" s="2" t="s">
        <v>151</v>
      </c>
      <c r="E66" s="21">
        <v>0</v>
      </c>
      <c r="F66" s="21">
        <v>9000</v>
      </c>
      <c r="G66" s="21">
        <v>6000</v>
      </c>
      <c r="H66" s="18">
        <f t="shared" si="3"/>
        <v>66.66666666666666</v>
      </c>
      <c r="I66" s="20">
        <f t="shared" si="1"/>
        <v>0.012404724736367036</v>
      </c>
    </row>
    <row r="67" spans="1:9" ht="28.5" customHeight="1">
      <c r="A67" s="5"/>
      <c r="B67" s="1"/>
      <c r="C67" s="1">
        <v>2007</v>
      </c>
      <c r="D67" s="2" t="s">
        <v>14</v>
      </c>
      <c r="E67" s="21">
        <v>383050</v>
      </c>
      <c r="F67" s="21">
        <v>383050</v>
      </c>
      <c r="G67" s="21">
        <v>79127</v>
      </c>
      <c r="H67" s="18">
        <f t="shared" si="3"/>
        <v>20.6570943741026</v>
      </c>
      <c r="I67" s="20">
        <f t="shared" si="1"/>
        <v>0.16359144236908577</v>
      </c>
    </row>
    <row r="68" spans="1:9" ht="15.75" customHeight="1">
      <c r="A68" s="5"/>
      <c r="B68" s="1">
        <v>75095</v>
      </c>
      <c r="C68" s="1"/>
      <c r="D68" s="2" t="s">
        <v>54</v>
      </c>
      <c r="E68" s="21">
        <v>0</v>
      </c>
      <c r="F68" s="21">
        <f>F69</f>
        <v>3100</v>
      </c>
      <c r="G68" s="21">
        <f>G69</f>
        <v>3101</v>
      </c>
      <c r="H68" s="18">
        <f t="shared" si="3"/>
        <v>100.03225806451613</v>
      </c>
      <c r="I68" s="20">
        <f t="shared" si="1"/>
        <v>0.0064111752345790305</v>
      </c>
    </row>
    <row r="69" spans="1:9" ht="14.25" customHeight="1">
      <c r="A69" s="5"/>
      <c r="B69" s="1"/>
      <c r="C69" s="1" t="s">
        <v>93</v>
      </c>
      <c r="D69" s="2" t="s">
        <v>13</v>
      </c>
      <c r="E69" s="21">
        <v>0</v>
      </c>
      <c r="F69" s="21">
        <v>3100</v>
      </c>
      <c r="G69" s="21">
        <v>3101</v>
      </c>
      <c r="H69" s="18">
        <f t="shared" si="3"/>
        <v>100.03225806451613</v>
      </c>
      <c r="I69" s="20">
        <f t="shared" si="1"/>
        <v>0.0064111752345790305</v>
      </c>
    </row>
    <row r="70" spans="1:9" ht="31.5" customHeight="1">
      <c r="A70" s="8">
        <v>754</v>
      </c>
      <c r="B70" s="9"/>
      <c r="C70" s="9"/>
      <c r="D70" s="10" t="s">
        <v>102</v>
      </c>
      <c r="E70" s="23">
        <f>E71</f>
        <v>3000</v>
      </c>
      <c r="F70" s="23">
        <v>3000</v>
      </c>
      <c r="G70" s="23">
        <v>3000</v>
      </c>
      <c r="H70" s="18">
        <f t="shared" si="3"/>
        <v>100</v>
      </c>
      <c r="I70" s="20">
        <f aca="true" t="shared" si="4" ref="I70:I133">SUM((G70/48368667)*100)</f>
        <v>0.006202362368183518</v>
      </c>
    </row>
    <row r="71" spans="1:9" ht="15" customHeight="1">
      <c r="A71" s="5"/>
      <c r="B71" s="1">
        <v>75414</v>
      </c>
      <c r="C71" s="1"/>
      <c r="D71" s="2" t="s">
        <v>126</v>
      </c>
      <c r="E71" s="22">
        <f>E72</f>
        <v>3000</v>
      </c>
      <c r="F71" s="22">
        <v>3000</v>
      </c>
      <c r="G71" s="22">
        <v>3000</v>
      </c>
      <c r="H71" s="18">
        <f t="shared" si="3"/>
        <v>100</v>
      </c>
      <c r="I71" s="20">
        <f t="shared" si="4"/>
        <v>0.006202362368183518</v>
      </c>
    </row>
    <row r="72" spans="1:9" ht="45" customHeight="1">
      <c r="A72" s="5"/>
      <c r="B72" s="1"/>
      <c r="C72" s="1">
        <v>2110</v>
      </c>
      <c r="D72" s="2" t="s">
        <v>6</v>
      </c>
      <c r="E72" s="22">
        <v>3000</v>
      </c>
      <c r="F72" s="22">
        <v>3000</v>
      </c>
      <c r="G72" s="22">
        <v>3000</v>
      </c>
      <c r="H72" s="18">
        <f t="shared" si="3"/>
        <v>100</v>
      </c>
      <c r="I72" s="20">
        <f t="shared" si="4"/>
        <v>0.006202362368183518</v>
      </c>
    </row>
    <row r="73" spans="1:9" ht="58.5" customHeight="1">
      <c r="A73" s="6">
        <v>756</v>
      </c>
      <c r="B73" s="3"/>
      <c r="C73" s="3"/>
      <c r="D73" s="4" t="s">
        <v>30</v>
      </c>
      <c r="E73" s="19">
        <f>E74+E77</f>
        <v>10076426</v>
      </c>
      <c r="F73" s="19">
        <f>F74+F77</f>
        <v>9725874</v>
      </c>
      <c r="G73" s="19">
        <f>G74+G77</f>
        <v>6879911</v>
      </c>
      <c r="H73" s="18">
        <f t="shared" si="3"/>
        <v>70.73822876997995</v>
      </c>
      <c r="I73" s="20">
        <f t="shared" si="4"/>
        <v>14.223900360950614</v>
      </c>
    </row>
    <row r="74" spans="1:9" ht="29.25" customHeight="1">
      <c r="A74" s="5"/>
      <c r="B74" s="1">
        <v>75618</v>
      </c>
      <c r="C74" s="1"/>
      <c r="D74" s="2" t="s">
        <v>31</v>
      </c>
      <c r="E74" s="21">
        <f>E75+E76</f>
        <v>1600000</v>
      </c>
      <c r="F74" s="21">
        <f>F75+F76</f>
        <v>1580000</v>
      </c>
      <c r="G74" s="21">
        <f>G75+G76</f>
        <v>1294786</v>
      </c>
      <c r="H74" s="18">
        <f t="shared" si="3"/>
        <v>81.94848101265822</v>
      </c>
      <c r="I74" s="20">
        <f t="shared" si="4"/>
        <v>2.6769106537502885</v>
      </c>
    </row>
    <row r="75" spans="1:9" ht="15" customHeight="1">
      <c r="A75" s="5"/>
      <c r="B75" s="1"/>
      <c r="C75" s="1" t="s">
        <v>87</v>
      </c>
      <c r="D75" s="2" t="s">
        <v>32</v>
      </c>
      <c r="E75" s="21">
        <v>1350000</v>
      </c>
      <c r="F75" s="21">
        <v>1350000</v>
      </c>
      <c r="G75" s="21">
        <v>1033683</v>
      </c>
      <c r="H75" s="18">
        <f t="shared" si="3"/>
        <v>76.56911111111111</v>
      </c>
      <c r="I75" s="20">
        <f t="shared" si="4"/>
        <v>2.1370921799436813</v>
      </c>
    </row>
    <row r="76" spans="1:9" ht="29.25" customHeight="1">
      <c r="A76" s="5"/>
      <c r="B76" s="1"/>
      <c r="C76" s="1" t="s">
        <v>109</v>
      </c>
      <c r="D76" s="2" t="s">
        <v>120</v>
      </c>
      <c r="E76" s="21">
        <v>250000</v>
      </c>
      <c r="F76" s="21">
        <v>230000</v>
      </c>
      <c r="G76" s="21">
        <v>261103</v>
      </c>
      <c r="H76" s="18">
        <f t="shared" si="3"/>
        <v>113.52304347826087</v>
      </c>
      <c r="I76" s="20">
        <f t="shared" si="4"/>
        <v>0.5398184738066071</v>
      </c>
    </row>
    <row r="77" spans="1:9" ht="33" customHeight="1">
      <c r="A77" s="5"/>
      <c r="B77" s="1">
        <v>75622</v>
      </c>
      <c r="C77" s="1"/>
      <c r="D77" s="2" t="s">
        <v>33</v>
      </c>
      <c r="E77" s="21">
        <f>E78+E79</f>
        <v>8476426</v>
      </c>
      <c r="F77" s="21">
        <f>F78+F79</f>
        <v>8145874</v>
      </c>
      <c r="G77" s="21">
        <f>G78+G79</f>
        <v>5585125</v>
      </c>
      <c r="H77" s="18">
        <f t="shared" si="3"/>
        <v>68.5638520802065</v>
      </c>
      <c r="I77" s="20">
        <f t="shared" si="4"/>
        <v>11.546989707200323</v>
      </c>
    </row>
    <row r="78" spans="1:9" ht="15">
      <c r="A78" s="5"/>
      <c r="B78" s="1"/>
      <c r="C78" s="1" t="s">
        <v>94</v>
      </c>
      <c r="D78" s="2" t="s">
        <v>34</v>
      </c>
      <c r="E78" s="21">
        <v>8375926</v>
      </c>
      <c r="F78" s="21">
        <v>8040874</v>
      </c>
      <c r="G78" s="21">
        <v>5470741</v>
      </c>
      <c r="H78" s="18">
        <f t="shared" si="3"/>
        <v>68.03664626507019</v>
      </c>
      <c r="I78" s="20">
        <f t="shared" si="4"/>
        <v>11.310506034826224</v>
      </c>
    </row>
    <row r="79" spans="1:9" ht="15">
      <c r="A79" s="5"/>
      <c r="B79" s="1"/>
      <c r="C79" s="1" t="s">
        <v>95</v>
      </c>
      <c r="D79" s="2" t="s">
        <v>35</v>
      </c>
      <c r="E79" s="21">
        <v>100500</v>
      </c>
      <c r="F79" s="21">
        <v>105000</v>
      </c>
      <c r="G79" s="21">
        <v>114384</v>
      </c>
      <c r="H79" s="18">
        <f t="shared" si="3"/>
        <v>108.93714285714286</v>
      </c>
      <c r="I79" s="20">
        <f t="shared" si="4"/>
        <v>0.2364836723741012</v>
      </c>
    </row>
    <row r="80" spans="1:9" ht="14.25">
      <c r="A80" s="6">
        <v>758</v>
      </c>
      <c r="B80" s="3"/>
      <c r="C80" s="3"/>
      <c r="D80" s="4" t="s">
        <v>36</v>
      </c>
      <c r="E80" s="19">
        <f>E81+E83+E85</f>
        <v>22583543</v>
      </c>
      <c r="F80" s="19">
        <f>F81+F83+F85</f>
        <v>22066645</v>
      </c>
      <c r="G80" s="19">
        <f>G81+G83+G85</f>
        <v>18115160</v>
      </c>
      <c r="H80" s="18">
        <f t="shared" si="3"/>
        <v>82.09295069549539</v>
      </c>
      <c r="I80" s="20">
        <f t="shared" si="4"/>
        <v>37.45226222587445</v>
      </c>
    </row>
    <row r="81" spans="1:9" ht="28.5" customHeight="1">
      <c r="A81" s="5"/>
      <c r="B81" s="1">
        <v>75801</v>
      </c>
      <c r="C81" s="1"/>
      <c r="D81" s="2" t="s">
        <v>37</v>
      </c>
      <c r="E81" s="21">
        <f>E82</f>
        <v>16794582</v>
      </c>
      <c r="F81" s="21">
        <f>F82</f>
        <v>16277836</v>
      </c>
      <c r="G81" s="21">
        <f>G82</f>
        <v>13773551</v>
      </c>
      <c r="H81" s="18">
        <f t="shared" si="3"/>
        <v>84.61536902079612</v>
      </c>
      <c r="I81" s="20">
        <f t="shared" si="4"/>
        <v>28.476184799552158</v>
      </c>
    </row>
    <row r="82" spans="1:9" ht="15">
      <c r="A82" s="5"/>
      <c r="B82" s="1"/>
      <c r="C82" s="1">
        <v>2920</v>
      </c>
      <c r="D82" s="2" t="s">
        <v>38</v>
      </c>
      <c r="E82" s="21">
        <v>16794582</v>
      </c>
      <c r="F82" s="21">
        <v>16277836</v>
      </c>
      <c r="G82" s="21">
        <v>13773551</v>
      </c>
      <c r="H82" s="18">
        <f t="shared" si="3"/>
        <v>84.61536902079612</v>
      </c>
      <c r="I82" s="20">
        <f t="shared" si="4"/>
        <v>28.476184799552158</v>
      </c>
    </row>
    <row r="83" spans="1:9" ht="15">
      <c r="A83" s="5"/>
      <c r="B83" s="1">
        <v>75803</v>
      </c>
      <c r="C83" s="1"/>
      <c r="D83" s="2" t="s">
        <v>39</v>
      </c>
      <c r="E83" s="21">
        <f>E84</f>
        <v>5058596</v>
      </c>
      <c r="F83" s="21">
        <f>F84</f>
        <v>5058596</v>
      </c>
      <c r="G83" s="21">
        <f>G84</f>
        <v>3793950</v>
      </c>
      <c r="H83" s="18">
        <f t="shared" si="3"/>
        <v>75.00005930499293</v>
      </c>
      <c r="I83" s="20">
        <f t="shared" si="4"/>
        <v>7.843817568923287</v>
      </c>
    </row>
    <row r="84" spans="1:9" ht="15">
      <c r="A84" s="5"/>
      <c r="B84" s="1"/>
      <c r="C84" s="1">
        <v>2920</v>
      </c>
      <c r="D84" s="2" t="s">
        <v>38</v>
      </c>
      <c r="E84" s="21">
        <v>5058596</v>
      </c>
      <c r="F84" s="21">
        <v>5058596</v>
      </c>
      <c r="G84" s="21">
        <v>3793950</v>
      </c>
      <c r="H84" s="18">
        <f t="shared" si="3"/>
        <v>75.00005930499293</v>
      </c>
      <c r="I84" s="20">
        <f t="shared" si="4"/>
        <v>7.843817568923287</v>
      </c>
    </row>
    <row r="85" spans="1:9" ht="15">
      <c r="A85" s="5"/>
      <c r="B85" s="1">
        <v>75832</v>
      </c>
      <c r="C85" s="2"/>
      <c r="D85" s="2" t="s">
        <v>40</v>
      </c>
      <c r="E85" s="21">
        <f>E86</f>
        <v>730365</v>
      </c>
      <c r="F85" s="21">
        <f>F86</f>
        <v>730213</v>
      </c>
      <c r="G85" s="21">
        <f>G86</f>
        <v>547659</v>
      </c>
      <c r="H85" s="18">
        <f t="shared" si="3"/>
        <v>74.99989729024271</v>
      </c>
      <c r="I85" s="20">
        <f t="shared" si="4"/>
        <v>1.132259857399006</v>
      </c>
    </row>
    <row r="86" spans="1:9" ht="15">
      <c r="A86" s="5"/>
      <c r="B86" s="1"/>
      <c r="C86" s="1">
        <v>2920</v>
      </c>
      <c r="D86" s="2" t="s">
        <v>38</v>
      </c>
      <c r="E86" s="21">
        <v>730365</v>
      </c>
      <c r="F86" s="21">
        <v>730213</v>
      </c>
      <c r="G86" s="21">
        <v>547659</v>
      </c>
      <c r="H86" s="18">
        <f t="shared" si="3"/>
        <v>74.99989729024271</v>
      </c>
      <c r="I86" s="20">
        <f t="shared" si="4"/>
        <v>1.132259857399006</v>
      </c>
    </row>
    <row r="87" spans="1:9" ht="14.25">
      <c r="A87" s="6">
        <v>801</v>
      </c>
      <c r="B87" s="3"/>
      <c r="C87" s="3"/>
      <c r="D87" s="4" t="s">
        <v>41</v>
      </c>
      <c r="E87" s="19">
        <f>E88+E91+E97+E99+E101+E107+E113+E115</f>
        <v>4462608</v>
      </c>
      <c r="F87" s="19">
        <f>F88+F91+F97+F99+F101+F107+F113+F115</f>
        <v>4303930</v>
      </c>
      <c r="G87" s="19">
        <f>G88+G91+G97+G99+G101+G107+G113+G115</f>
        <v>3326789</v>
      </c>
      <c r="H87" s="18">
        <f t="shared" si="3"/>
        <v>77.29654060358789</v>
      </c>
      <c r="I87" s="20">
        <f t="shared" si="4"/>
        <v>6.877983633495627</v>
      </c>
    </row>
    <row r="88" spans="1:9" ht="15">
      <c r="A88" s="5"/>
      <c r="B88" s="1">
        <v>80102</v>
      </c>
      <c r="C88" s="1"/>
      <c r="D88" s="2" t="s">
        <v>42</v>
      </c>
      <c r="E88" s="21">
        <f>E89+E90</f>
        <v>250</v>
      </c>
      <c r="F88" s="21">
        <f>F89+F90</f>
        <v>250</v>
      </c>
      <c r="G88" s="21">
        <f>G89+G90</f>
        <v>236</v>
      </c>
      <c r="H88" s="18">
        <f t="shared" si="3"/>
        <v>94.39999999999999</v>
      </c>
      <c r="I88" s="20">
        <f t="shared" si="4"/>
        <v>0.0004879191729637701</v>
      </c>
    </row>
    <row r="89" spans="1:9" ht="15">
      <c r="A89" s="5"/>
      <c r="B89" s="1"/>
      <c r="C89" s="1" t="s">
        <v>92</v>
      </c>
      <c r="D89" s="2" t="s">
        <v>12</v>
      </c>
      <c r="E89" s="21">
        <v>150</v>
      </c>
      <c r="F89" s="21">
        <v>150</v>
      </c>
      <c r="G89" s="21">
        <v>126</v>
      </c>
      <c r="H89" s="18">
        <f t="shared" si="3"/>
        <v>84</v>
      </c>
      <c r="I89" s="20">
        <f t="shared" si="4"/>
        <v>0.0002604992194637078</v>
      </c>
    </row>
    <row r="90" spans="1:9" ht="15">
      <c r="A90" s="5"/>
      <c r="B90" s="1"/>
      <c r="C90" s="1" t="s">
        <v>93</v>
      </c>
      <c r="D90" s="2" t="s">
        <v>13</v>
      </c>
      <c r="E90" s="21">
        <v>100</v>
      </c>
      <c r="F90" s="21">
        <v>100</v>
      </c>
      <c r="G90" s="21">
        <v>110</v>
      </c>
      <c r="H90" s="18">
        <f t="shared" si="3"/>
        <v>110.00000000000001</v>
      </c>
      <c r="I90" s="20">
        <f t="shared" si="4"/>
        <v>0.00022741995350006233</v>
      </c>
    </row>
    <row r="91" spans="1:9" ht="16.5" customHeight="1">
      <c r="A91" s="5"/>
      <c r="B91" s="1">
        <v>80110</v>
      </c>
      <c r="C91" s="1"/>
      <c r="D91" s="2" t="s">
        <v>43</v>
      </c>
      <c r="E91" s="21">
        <f>E92+E93+E94+E95+E96</f>
        <v>4341561</v>
      </c>
      <c r="F91" s="21">
        <f>F92+F93+F94+F95+F96</f>
        <v>4135523</v>
      </c>
      <c r="G91" s="21">
        <f>G92+G93+G94+G95+G96</f>
        <v>3190509</v>
      </c>
      <c r="H91" s="18">
        <f t="shared" si="3"/>
        <v>77.1488636382871</v>
      </c>
      <c r="I91" s="20">
        <f t="shared" si="4"/>
        <v>6.596230985650277</v>
      </c>
    </row>
    <row r="92" spans="1:9" ht="61.5" customHeight="1">
      <c r="A92" s="5"/>
      <c r="B92" s="1"/>
      <c r="C92" s="1" t="s">
        <v>90</v>
      </c>
      <c r="D92" s="2" t="s">
        <v>44</v>
      </c>
      <c r="E92" s="21">
        <v>10140</v>
      </c>
      <c r="F92" s="21">
        <v>10140</v>
      </c>
      <c r="G92" s="21">
        <v>11087</v>
      </c>
      <c r="H92" s="18">
        <f t="shared" si="3"/>
        <v>109.33925049309666</v>
      </c>
      <c r="I92" s="20">
        <f t="shared" si="4"/>
        <v>0.022921863858683555</v>
      </c>
    </row>
    <row r="93" spans="1:9" ht="15">
      <c r="A93" s="5"/>
      <c r="B93" s="1"/>
      <c r="C93" s="1" t="s">
        <v>92</v>
      </c>
      <c r="D93" s="2" t="s">
        <v>12</v>
      </c>
      <c r="E93" s="21">
        <v>390</v>
      </c>
      <c r="F93" s="21">
        <v>390</v>
      </c>
      <c r="G93" s="21">
        <v>325</v>
      </c>
      <c r="H93" s="18">
        <f t="shared" si="3"/>
        <v>83.33333333333334</v>
      </c>
      <c r="I93" s="20">
        <f t="shared" si="4"/>
        <v>0.0006719225898865478</v>
      </c>
    </row>
    <row r="94" spans="1:9" ht="15">
      <c r="A94" s="5"/>
      <c r="B94" s="1"/>
      <c r="C94" s="1" t="s">
        <v>93</v>
      </c>
      <c r="D94" s="2" t="s">
        <v>13</v>
      </c>
      <c r="E94" s="21">
        <v>530</v>
      </c>
      <c r="F94" s="21">
        <v>530</v>
      </c>
      <c r="G94" s="21">
        <v>328</v>
      </c>
      <c r="H94" s="18">
        <f t="shared" si="3"/>
        <v>61.886792452830186</v>
      </c>
      <c r="I94" s="20">
        <f t="shared" si="4"/>
        <v>0.0006781249522547313</v>
      </c>
    </row>
    <row r="95" spans="1:9" ht="29.25" customHeight="1">
      <c r="A95" s="5"/>
      <c r="B95" s="1"/>
      <c r="C95" s="1">
        <v>2310</v>
      </c>
      <c r="D95" s="2" t="s">
        <v>45</v>
      </c>
      <c r="E95" s="21">
        <v>4290501</v>
      </c>
      <c r="F95" s="21">
        <v>4124463</v>
      </c>
      <c r="G95" s="21">
        <v>3178769</v>
      </c>
      <c r="H95" s="18">
        <f t="shared" si="3"/>
        <v>77.07109992258387</v>
      </c>
      <c r="I95" s="20">
        <f t="shared" si="4"/>
        <v>6.571959074249452</v>
      </c>
    </row>
    <row r="96" spans="1:9" ht="45" customHeight="1">
      <c r="A96" s="5"/>
      <c r="B96" s="1"/>
      <c r="C96" s="1">
        <v>6610</v>
      </c>
      <c r="D96" s="2" t="s">
        <v>107</v>
      </c>
      <c r="E96" s="21">
        <v>40000</v>
      </c>
      <c r="F96" s="21">
        <v>0</v>
      </c>
      <c r="G96" s="21">
        <v>0</v>
      </c>
      <c r="H96" s="18">
        <v>0</v>
      </c>
      <c r="I96" s="20">
        <f t="shared" si="4"/>
        <v>0</v>
      </c>
    </row>
    <row r="97" spans="1:9" ht="15">
      <c r="A97" s="5"/>
      <c r="B97" s="1">
        <v>80111</v>
      </c>
      <c r="C97" s="1"/>
      <c r="D97" s="2" t="s">
        <v>46</v>
      </c>
      <c r="E97" s="21">
        <f>E98</f>
        <v>80</v>
      </c>
      <c r="F97" s="21">
        <v>80</v>
      </c>
      <c r="G97" s="21">
        <f>G98</f>
        <v>66</v>
      </c>
      <c r="H97" s="18">
        <f t="shared" si="3"/>
        <v>82.5</v>
      </c>
      <c r="I97" s="20">
        <f t="shared" si="4"/>
        <v>0.0001364519721000374</v>
      </c>
    </row>
    <row r="98" spans="1:9" ht="15">
      <c r="A98" s="5"/>
      <c r="B98" s="1"/>
      <c r="C98" s="1" t="s">
        <v>93</v>
      </c>
      <c r="D98" s="2" t="s">
        <v>13</v>
      </c>
      <c r="E98" s="21">
        <v>80</v>
      </c>
      <c r="F98" s="21">
        <v>80</v>
      </c>
      <c r="G98" s="21">
        <v>66</v>
      </c>
      <c r="H98" s="18">
        <f t="shared" si="3"/>
        <v>82.5</v>
      </c>
      <c r="I98" s="20">
        <f t="shared" si="4"/>
        <v>0.0001364519721000374</v>
      </c>
    </row>
    <row r="99" spans="1:9" ht="15">
      <c r="A99" s="5"/>
      <c r="B99" s="1">
        <v>80113</v>
      </c>
      <c r="C99" s="1"/>
      <c r="D99" s="2" t="s">
        <v>47</v>
      </c>
      <c r="E99" s="21">
        <f>E100</f>
        <v>41420</v>
      </c>
      <c r="F99" s="21">
        <f>F100</f>
        <v>21500</v>
      </c>
      <c r="G99" s="21">
        <f>G100</f>
        <v>12550</v>
      </c>
      <c r="H99" s="18">
        <f t="shared" si="3"/>
        <v>58.372093023255815</v>
      </c>
      <c r="I99" s="20">
        <f t="shared" si="4"/>
        <v>0.025946549240234384</v>
      </c>
    </row>
    <row r="100" spans="1:9" ht="45.75" customHeight="1">
      <c r="A100" s="5"/>
      <c r="B100" s="1"/>
      <c r="C100" s="1">
        <v>2310</v>
      </c>
      <c r="D100" s="2" t="s">
        <v>48</v>
      </c>
      <c r="E100" s="21">
        <v>41420</v>
      </c>
      <c r="F100" s="21">
        <v>21500</v>
      </c>
      <c r="G100" s="21">
        <v>12550</v>
      </c>
      <c r="H100" s="18">
        <f t="shared" si="3"/>
        <v>58.372093023255815</v>
      </c>
      <c r="I100" s="20">
        <f t="shared" si="4"/>
        <v>0.025946549240234384</v>
      </c>
    </row>
    <row r="101" spans="1:9" ht="15">
      <c r="A101" s="5"/>
      <c r="B101" s="1">
        <v>80120</v>
      </c>
      <c r="C101" s="1"/>
      <c r="D101" s="2" t="s">
        <v>49</v>
      </c>
      <c r="E101" s="21">
        <f>E102+E103+E104+E105+E106</f>
        <v>4360</v>
      </c>
      <c r="F101" s="21">
        <f>F102+F103+F104+F105+F106</f>
        <v>71640</v>
      </c>
      <c r="G101" s="21">
        <f>G102+G103+G104+G105+G106</f>
        <v>57933</v>
      </c>
      <c r="H101" s="18">
        <f t="shared" si="3"/>
        <v>80.86683417085428</v>
      </c>
      <c r="I101" s="20">
        <f t="shared" si="4"/>
        <v>0.11977381969199193</v>
      </c>
    </row>
    <row r="102" spans="1:9" ht="15">
      <c r="A102" s="5"/>
      <c r="B102" s="1"/>
      <c r="C102" s="1" t="s">
        <v>89</v>
      </c>
      <c r="D102" s="2" t="s">
        <v>11</v>
      </c>
      <c r="E102" s="21">
        <v>350</v>
      </c>
      <c r="F102" s="21">
        <v>350</v>
      </c>
      <c r="G102" s="21">
        <v>316</v>
      </c>
      <c r="H102" s="18">
        <f t="shared" si="3"/>
        <v>90.28571428571428</v>
      </c>
      <c r="I102" s="20">
        <f t="shared" si="4"/>
        <v>0.0006533155027819973</v>
      </c>
    </row>
    <row r="103" spans="1:9" ht="59.25" customHeight="1">
      <c r="A103" s="5"/>
      <c r="B103" s="1"/>
      <c r="C103" s="1" t="s">
        <v>90</v>
      </c>
      <c r="D103" s="2" t="s">
        <v>44</v>
      </c>
      <c r="E103" s="21">
        <v>2580</v>
      </c>
      <c r="F103" s="21">
        <v>2580</v>
      </c>
      <c r="G103" s="21">
        <v>2250</v>
      </c>
      <c r="H103" s="18">
        <f t="shared" si="3"/>
        <v>87.20930232558139</v>
      </c>
      <c r="I103" s="20">
        <f t="shared" si="4"/>
        <v>0.004651771776137639</v>
      </c>
    </row>
    <row r="104" spans="1:9" ht="15">
      <c r="A104" s="5"/>
      <c r="B104" s="1"/>
      <c r="C104" s="1" t="s">
        <v>92</v>
      </c>
      <c r="D104" s="2" t="s">
        <v>12</v>
      </c>
      <c r="E104" s="21">
        <v>500</v>
      </c>
      <c r="F104" s="21">
        <v>500</v>
      </c>
      <c r="G104" s="21">
        <v>407</v>
      </c>
      <c r="H104" s="18">
        <f t="shared" si="3"/>
        <v>81.39999999999999</v>
      </c>
      <c r="I104" s="20">
        <f t="shared" si="4"/>
        <v>0.0008414538279502307</v>
      </c>
    </row>
    <row r="105" spans="1:9" ht="15">
      <c r="A105" s="5"/>
      <c r="B105" s="1"/>
      <c r="C105" s="1" t="s">
        <v>93</v>
      </c>
      <c r="D105" s="2" t="s">
        <v>13</v>
      </c>
      <c r="E105" s="21">
        <v>930</v>
      </c>
      <c r="F105" s="21">
        <v>930</v>
      </c>
      <c r="G105" s="21">
        <v>1284</v>
      </c>
      <c r="H105" s="18">
        <f t="shared" si="3"/>
        <v>138.06451612903226</v>
      </c>
      <c r="I105" s="20">
        <f t="shared" si="4"/>
        <v>0.002654611093582546</v>
      </c>
    </row>
    <row r="106" spans="1:9" ht="45">
      <c r="A106" s="5"/>
      <c r="B106" s="1"/>
      <c r="C106" s="1">
        <v>2700</v>
      </c>
      <c r="D106" s="2" t="s">
        <v>105</v>
      </c>
      <c r="E106" s="21">
        <v>0</v>
      </c>
      <c r="F106" s="21">
        <v>67280</v>
      </c>
      <c r="G106" s="21">
        <v>53676</v>
      </c>
      <c r="H106" s="18">
        <f t="shared" si="3"/>
        <v>79.78002378121283</v>
      </c>
      <c r="I106" s="20">
        <f t="shared" si="4"/>
        <v>0.11097266749153951</v>
      </c>
    </row>
    <row r="107" spans="1:9" ht="15">
      <c r="A107" s="5"/>
      <c r="B107" s="1">
        <v>80130</v>
      </c>
      <c r="C107" s="1"/>
      <c r="D107" s="2" t="s">
        <v>50</v>
      </c>
      <c r="E107" s="21">
        <f>E108+E109+E110+E112</f>
        <v>1800</v>
      </c>
      <c r="F107" s="21">
        <f>F108+F109+F110+F112</f>
        <v>1800</v>
      </c>
      <c r="G107" s="21">
        <f>G108+G109+G110+G112+G111</f>
        <v>7229</v>
      </c>
      <c r="H107" s="18">
        <f t="shared" si="3"/>
        <v>401.6111111111111</v>
      </c>
      <c r="I107" s="20">
        <f t="shared" si="4"/>
        <v>0.014945625853199552</v>
      </c>
    </row>
    <row r="108" spans="1:9" ht="15">
      <c r="A108" s="5"/>
      <c r="B108" s="1"/>
      <c r="C108" s="1" t="s">
        <v>89</v>
      </c>
      <c r="D108" s="2" t="s">
        <v>11</v>
      </c>
      <c r="E108" s="21">
        <v>200</v>
      </c>
      <c r="F108" s="21">
        <v>200</v>
      </c>
      <c r="G108" s="21">
        <v>376</v>
      </c>
      <c r="H108" s="18">
        <f t="shared" si="3"/>
        <v>188</v>
      </c>
      <c r="I108" s="20">
        <f t="shared" si="4"/>
        <v>0.0007773627501456677</v>
      </c>
    </row>
    <row r="109" spans="1:9" ht="60" customHeight="1">
      <c r="A109" s="5"/>
      <c r="B109" s="1"/>
      <c r="C109" s="1" t="s">
        <v>90</v>
      </c>
      <c r="D109" s="2" t="s">
        <v>44</v>
      </c>
      <c r="E109" s="21">
        <v>1000</v>
      </c>
      <c r="F109" s="21">
        <v>1000</v>
      </c>
      <c r="G109" s="21">
        <v>2925</v>
      </c>
      <c r="H109" s="18">
        <f t="shared" si="3"/>
        <v>292.5</v>
      </c>
      <c r="I109" s="20">
        <f t="shared" si="4"/>
        <v>0.0060473033089789305</v>
      </c>
    </row>
    <row r="110" spans="1:9" ht="15">
      <c r="A110" s="5"/>
      <c r="B110" s="1"/>
      <c r="C110" s="1" t="s">
        <v>92</v>
      </c>
      <c r="D110" s="2" t="s">
        <v>12</v>
      </c>
      <c r="E110" s="21">
        <v>400</v>
      </c>
      <c r="F110" s="21">
        <v>400</v>
      </c>
      <c r="G110" s="21">
        <v>424</v>
      </c>
      <c r="H110" s="18">
        <f t="shared" si="3"/>
        <v>106</v>
      </c>
      <c r="I110" s="20">
        <f t="shared" si="4"/>
        <v>0.0008766005480366039</v>
      </c>
    </row>
    <row r="111" spans="1:9" ht="15">
      <c r="A111" s="5"/>
      <c r="B111" s="1"/>
      <c r="C111" s="1" t="s">
        <v>117</v>
      </c>
      <c r="D111" s="2"/>
      <c r="E111" s="21">
        <v>0</v>
      </c>
      <c r="F111" s="21">
        <v>0</v>
      </c>
      <c r="G111" s="21">
        <v>3303</v>
      </c>
      <c r="H111" s="18">
        <v>0</v>
      </c>
      <c r="I111" s="20">
        <f t="shared" si="4"/>
        <v>0.006828800967370054</v>
      </c>
    </row>
    <row r="112" spans="1:9" ht="15">
      <c r="A112" s="5"/>
      <c r="B112" s="1"/>
      <c r="C112" s="1" t="s">
        <v>93</v>
      </c>
      <c r="D112" s="2" t="s">
        <v>13</v>
      </c>
      <c r="E112" s="21">
        <v>200</v>
      </c>
      <c r="F112" s="21">
        <v>200</v>
      </c>
      <c r="G112" s="21">
        <v>201</v>
      </c>
      <c r="H112" s="18">
        <f t="shared" si="3"/>
        <v>100.49999999999999</v>
      </c>
      <c r="I112" s="20">
        <f t="shared" si="4"/>
        <v>0.00041555827866829575</v>
      </c>
    </row>
    <row r="113" spans="1:9" ht="15">
      <c r="A113" s="5"/>
      <c r="B113" s="1">
        <v>80146</v>
      </c>
      <c r="C113" s="1"/>
      <c r="D113" s="2" t="s">
        <v>52</v>
      </c>
      <c r="E113" s="21">
        <f>E114</f>
        <v>23745</v>
      </c>
      <c r="F113" s="21">
        <f>F114</f>
        <v>23745</v>
      </c>
      <c r="G113" s="21">
        <f>G114</f>
        <v>12468</v>
      </c>
      <c r="H113" s="18">
        <f t="shared" si="3"/>
        <v>52.50789639924195</v>
      </c>
      <c r="I113" s="20">
        <f t="shared" si="4"/>
        <v>0.0257770180021707</v>
      </c>
    </row>
    <row r="114" spans="1:9" ht="30.75" customHeight="1">
      <c r="A114" s="5"/>
      <c r="B114" s="1"/>
      <c r="C114" s="1">
        <v>2310</v>
      </c>
      <c r="D114" s="2" t="s">
        <v>53</v>
      </c>
      <c r="E114" s="21">
        <v>23745</v>
      </c>
      <c r="F114" s="21">
        <v>23745</v>
      </c>
      <c r="G114" s="21">
        <v>12468</v>
      </c>
      <c r="H114" s="18">
        <f t="shared" si="3"/>
        <v>52.50789639924195</v>
      </c>
      <c r="I114" s="20">
        <f t="shared" si="4"/>
        <v>0.0257770180021707</v>
      </c>
    </row>
    <row r="115" spans="1:9" ht="15">
      <c r="A115" s="5"/>
      <c r="B115" s="1">
        <v>80195</v>
      </c>
      <c r="C115" s="1"/>
      <c r="D115" s="2" t="s">
        <v>54</v>
      </c>
      <c r="E115" s="21">
        <f>E116</f>
        <v>49392</v>
      </c>
      <c r="F115" s="21">
        <f>F116</f>
        <v>49392</v>
      </c>
      <c r="G115" s="21">
        <f>G116</f>
        <v>45798</v>
      </c>
      <c r="H115" s="18">
        <f t="shared" si="3"/>
        <v>92.72351797862002</v>
      </c>
      <c r="I115" s="20">
        <f t="shared" si="4"/>
        <v>0.0946852639126896</v>
      </c>
    </row>
    <row r="116" spans="1:9" ht="31.5" customHeight="1">
      <c r="A116" s="5"/>
      <c r="B116" s="1"/>
      <c r="C116" s="1">
        <v>2310</v>
      </c>
      <c r="D116" s="2" t="s">
        <v>53</v>
      </c>
      <c r="E116" s="21">
        <v>49392</v>
      </c>
      <c r="F116" s="21">
        <v>49392</v>
      </c>
      <c r="G116" s="21">
        <v>45798</v>
      </c>
      <c r="H116" s="18">
        <f aca="true" t="shared" si="5" ref="H116:H173">G116/F116*100</f>
        <v>92.72351797862002</v>
      </c>
      <c r="I116" s="20">
        <f t="shared" si="4"/>
        <v>0.0946852639126896</v>
      </c>
    </row>
    <row r="117" spans="1:9" ht="14.25">
      <c r="A117" s="6">
        <v>851</v>
      </c>
      <c r="B117" s="3"/>
      <c r="C117" s="3"/>
      <c r="D117" s="4" t="s">
        <v>56</v>
      </c>
      <c r="E117" s="19">
        <f aca="true" t="shared" si="6" ref="E117:G118">E118</f>
        <v>4629586</v>
      </c>
      <c r="F117" s="19">
        <f t="shared" si="6"/>
        <v>4624533</v>
      </c>
      <c r="G117" s="19">
        <f t="shared" si="6"/>
        <v>3397650</v>
      </c>
      <c r="H117" s="18">
        <f t="shared" si="5"/>
        <v>73.47012119926488</v>
      </c>
      <c r="I117" s="20">
        <f t="shared" si="4"/>
        <v>7.024485500086245</v>
      </c>
    </row>
    <row r="118" spans="1:9" ht="33.75" customHeight="1">
      <c r="A118" s="5"/>
      <c r="B118" s="1">
        <v>85156</v>
      </c>
      <c r="C118" s="1"/>
      <c r="D118" s="2" t="s">
        <v>57</v>
      </c>
      <c r="E118" s="21">
        <f t="shared" si="6"/>
        <v>4629586</v>
      </c>
      <c r="F118" s="21">
        <f t="shared" si="6"/>
        <v>4624533</v>
      </c>
      <c r="G118" s="21">
        <f t="shared" si="6"/>
        <v>3397650</v>
      </c>
      <c r="H118" s="18">
        <f t="shared" si="5"/>
        <v>73.47012119926488</v>
      </c>
      <c r="I118" s="20">
        <f t="shared" si="4"/>
        <v>7.024485500086245</v>
      </c>
    </row>
    <row r="119" spans="1:9" ht="45" customHeight="1">
      <c r="A119" s="5"/>
      <c r="B119" s="1"/>
      <c r="C119" s="1">
        <v>2110</v>
      </c>
      <c r="D119" s="2" t="s">
        <v>6</v>
      </c>
      <c r="E119" s="21">
        <v>4629586</v>
      </c>
      <c r="F119" s="21">
        <v>4624533</v>
      </c>
      <c r="G119" s="21">
        <v>3397650</v>
      </c>
      <c r="H119" s="18">
        <f t="shared" si="5"/>
        <v>73.47012119926488</v>
      </c>
      <c r="I119" s="20">
        <f t="shared" si="4"/>
        <v>7.024485500086245</v>
      </c>
    </row>
    <row r="120" spans="1:9" ht="14.25">
      <c r="A120" s="6">
        <v>852</v>
      </c>
      <c r="B120" s="3"/>
      <c r="C120" s="3"/>
      <c r="D120" s="4" t="s">
        <v>58</v>
      </c>
      <c r="E120" s="19">
        <f>E121+E127+E134+E139</f>
        <v>10138246</v>
      </c>
      <c r="F120" s="19">
        <f>F121+F127+F134+F139</f>
        <v>11200918</v>
      </c>
      <c r="G120" s="19">
        <f>G121+G127+G134+G139</f>
        <v>8410215</v>
      </c>
      <c r="H120" s="18">
        <f t="shared" si="5"/>
        <v>75.08505106456454</v>
      </c>
      <c r="I120" s="20">
        <f t="shared" si="4"/>
        <v>17.387733674777518</v>
      </c>
    </row>
    <row r="121" spans="1:9" ht="15">
      <c r="A121" s="7"/>
      <c r="B121" s="1">
        <v>85201</v>
      </c>
      <c r="C121" s="1"/>
      <c r="D121" s="2" t="s">
        <v>59</v>
      </c>
      <c r="E121" s="21">
        <f>E122+E123+E124+E125+E126</f>
        <v>113320</v>
      </c>
      <c r="F121" s="21">
        <f>F122+F123+F124+F125+F126</f>
        <v>113320</v>
      </c>
      <c r="G121" s="21">
        <f>G122+G123+G124+G125+G126</f>
        <v>109541</v>
      </c>
      <c r="H121" s="18">
        <f t="shared" si="5"/>
        <v>96.66519590540064</v>
      </c>
      <c r="I121" s="20">
        <f t="shared" si="4"/>
        <v>0.22647099205773025</v>
      </c>
    </row>
    <row r="122" spans="1:9" ht="15">
      <c r="A122" s="5"/>
      <c r="B122" s="1"/>
      <c r="C122" s="1" t="s">
        <v>92</v>
      </c>
      <c r="D122" s="2" t="s">
        <v>12</v>
      </c>
      <c r="E122" s="21">
        <v>380</v>
      </c>
      <c r="F122" s="21">
        <v>380</v>
      </c>
      <c r="G122" s="21">
        <v>486</v>
      </c>
      <c r="H122" s="18">
        <f t="shared" si="5"/>
        <v>127.89473684210526</v>
      </c>
      <c r="I122" s="20">
        <f t="shared" si="4"/>
        <v>0.00100478270364573</v>
      </c>
    </row>
    <row r="123" spans="1:9" ht="15" customHeight="1">
      <c r="A123" s="5"/>
      <c r="B123" s="1"/>
      <c r="C123" s="1" t="s">
        <v>117</v>
      </c>
      <c r="D123" s="2" t="s">
        <v>121</v>
      </c>
      <c r="E123" s="21">
        <v>0</v>
      </c>
      <c r="F123" s="21">
        <v>0</v>
      </c>
      <c r="G123" s="21">
        <v>2350</v>
      </c>
      <c r="H123" s="18">
        <v>0</v>
      </c>
      <c r="I123" s="20">
        <f t="shared" si="4"/>
        <v>0.004858517188410423</v>
      </c>
    </row>
    <row r="124" spans="1:9" ht="14.25" customHeight="1">
      <c r="A124" s="5"/>
      <c r="B124" s="1"/>
      <c r="C124" s="1" t="s">
        <v>93</v>
      </c>
      <c r="D124" s="2" t="s">
        <v>13</v>
      </c>
      <c r="E124" s="21">
        <v>150</v>
      </c>
      <c r="F124" s="21">
        <v>150</v>
      </c>
      <c r="G124" s="21">
        <v>11694</v>
      </c>
      <c r="H124" s="18">
        <f t="shared" si="5"/>
        <v>7795.999999999999</v>
      </c>
      <c r="I124" s="20">
        <f t="shared" si="4"/>
        <v>0.024176808511179353</v>
      </c>
    </row>
    <row r="125" spans="1:9" ht="30">
      <c r="A125" s="5"/>
      <c r="B125" s="1"/>
      <c r="C125" s="1">
        <v>2130</v>
      </c>
      <c r="D125" s="2" t="s">
        <v>112</v>
      </c>
      <c r="E125" s="21">
        <v>0</v>
      </c>
      <c r="F125" s="21">
        <v>0</v>
      </c>
      <c r="G125" s="21">
        <v>0</v>
      </c>
      <c r="H125" s="18">
        <v>0</v>
      </c>
      <c r="I125" s="20">
        <f t="shared" si="4"/>
        <v>0</v>
      </c>
    </row>
    <row r="126" spans="1:9" ht="45">
      <c r="A126" s="5"/>
      <c r="B126" s="1"/>
      <c r="C126" s="1">
        <v>2320</v>
      </c>
      <c r="D126" s="2" t="s">
        <v>67</v>
      </c>
      <c r="E126" s="21">
        <v>112790</v>
      </c>
      <c r="F126" s="21">
        <v>112790</v>
      </c>
      <c r="G126" s="21">
        <v>95011</v>
      </c>
      <c r="H126" s="18">
        <f t="shared" si="5"/>
        <v>84.23707775512014</v>
      </c>
      <c r="I126" s="20">
        <f t="shared" si="4"/>
        <v>0.19643088365449476</v>
      </c>
    </row>
    <row r="127" spans="1:9" ht="15">
      <c r="A127" s="5"/>
      <c r="B127" s="1">
        <v>85202</v>
      </c>
      <c r="C127" s="1"/>
      <c r="D127" s="2" t="s">
        <v>60</v>
      </c>
      <c r="E127" s="21">
        <f>E128+E129+E130+E131+E132+E133</f>
        <v>9809626</v>
      </c>
      <c r="F127" s="21">
        <f>F128+F129+F130+F131+F132+F133</f>
        <v>10528018</v>
      </c>
      <c r="G127" s="21">
        <f>G128+G129+G130+G131+G132+G133</f>
        <v>7858908</v>
      </c>
      <c r="H127" s="18">
        <f t="shared" si="5"/>
        <v>74.64755474392236</v>
      </c>
      <c r="I127" s="20">
        <f t="shared" si="4"/>
        <v>16.2479317447388</v>
      </c>
    </row>
    <row r="128" spans="1:9" ht="59.25" customHeight="1">
      <c r="A128" s="5"/>
      <c r="B128" s="1"/>
      <c r="C128" s="1" t="s">
        <v>90</v>
      </c>
      <c r="D128" s="2" t="s">
        <v>18</v>
      </c>
      <c r="E128" s="21">
        <v>14690</v>
      </c>
      <c r="F128" s="21">
        <v>26490</v>
      </c>
      <c r="G128" s="21">
        <v>21031</v>
      </c>
      <c r="H128" s="18">
        <f t="shared" si="5"/>
        <v>79.3922234805587</v>
      </c>
      <c r="I128" s="20">
        <f t="shared" si="4"/>
        <v>0.04348062765508919</v>
      </c>
    </row>
    <row r="129" spans="1:9" ht="15">
      <c r="A129" s="5"/>
      <c r="B129" s="1"/>
      <c r="C129" s="1" t="s">
        <v>91</v>
      </c>
      <c r="D129" s="2" t="s">
        <v>51</v>
      </c>
      <c r="E129" s="21">
        <v>4240950</v>
      </c>
      <c r="F129" s="21">
        <v>4710950</v>
      </c>
      <c r="G129" s="21">
        <v>3478036</v>
      </c>
      <c r="H129" s="18">
        <f t="shared" si="5"/>
        <v>73.8287606533714</v>
      </c>
      <c r="I129" s="20">
        <f t="shared" si="4"/>
        <v>7.190679867195844</v>
      </c>
    </row>
    <row r="130" spans="1:9" ht="15">
      <c r="A130" s="5"/>
      <c r="B130" s="1"/>
      <c r="C130" s="1" t="s">
        <v>92</v>
      </c>
      <c r="D130" s="2" t="s">
        <v>12</v>
      </c>
      <c r="E130" s="21">
        <v>2460</v>
      </c>
      <c r="F130" s="21">
        <v>2460</v>
      </c>
      <c r="G130" s="21">
        <v>2370</v>
      </c>
      <c r="H130" s="18">
        <f t="shared" si="5"/>
        <v>96.34146341463415</v>
      </c>
      <c r="I130" s="20">
        <f t="shared" si="4"/>
        <v>0.00489986627086498</v>
      </c>
    </row>
    <row r="131" spans="1:9" ht="16.5" customHeight="1">
      <c r="A131" s="5"/>
      <c r="B131" s="1"/>
      <c r="C131" s="1" t="s">
        <v>117</v>
      </c>
      <c r="D131" s="2" t="s">
        <v>121</v>
      </c>
      <c r="E131" s="21">
        <v>0</v>
      </c>
      <c r="F131" s="21">
        <v>4510</v>
      </c>
      <c r="G131" s="21">
        <v>4870</v>
      </c>
      <c r="H131" s="18">
        <f t="shared" si="5"/>
        <v>107.98226164079823</v>
      </c>
      <c r="I131" s="20">
        <f t="shared" si="4"/>
        <v>0.01006850157768458</v>
      </c>
    </row>
    <row r="132" spans="1:9" ht="15">
      <c r="A132" s="5"/>
      <c r="B132" s="1"/>
      <c r="C132" s="1" t="s">
        <v>93</v>
      </c>
      <c r="D132" s="2" t="s">
        <v>13</v>
      </c>
      <c r="E132" s="21">
        <v>15200</v>
      </c>
      <c r="F132" s="21">
        <v>36200</v>
      </c>
      <c r="G132" s="21">
        <v>32344</v>
      </c>
      <c r="H132" s="18">
        <f t="shared" si="5"/>
        <v>89.34806629834254</v>
      </c>
      <c r="I132" s="20">
        <f t="shared" si="4"/>
        <v>0.06686973614550924</v>
      </c>
    </row>
    <row r="133" spans="1:9" ht="30" customHeight="1">
      <c r="A133" s="5"/>
      <c r="B133" s="1"/>
      <c r="C133" s="1">
        <v>2130</v>
      </c>
      <c r="D133" s="2" t="s">
        <v>55</v>
      </c>
      <c r="E133" s="21">
        <v>5536326</v>
      </c>
      <c r="F133" s="21">
        <v>5747408</v>
      </c>
      <c r="G133" s="21">
        <v>4320257</v>
      </c>
      <c r="H133" s="18">
        <f t="shared" si="5"/>
        <v>75.16878913068291</v>
      </c>
      <c r="I133" s="20">
        <f t="shared" si="4"/>
        <v>8.931933145893806</v>
      </c>
    </row>
    <row r="134" spans="1:9" ht="15">
      <c r="A134" s="5"/>
      <c r="B134" s="1">
        <v>85218</v>
      </c>
      <c r="C134" s="1"/>
      <c r="D134" s="2" t="s">
        <v>61</v>
      </c>
      <c r="E134" s="21">
        <f>E135+E136+E137+E138</f>
        <v>300</v>
      </c>
      <c r="F134" s="21">
        <f>F135+F136+F137+F138</f>
        <v>344580</v>
      </c>
      <c r="G134" s="21">
        <f>G135+G136+G137+G138</f>
        <v>216871</v>
      </c>
      <c r="H134" s="18">
        <f t="shared" si="5"/>
        <v>62.93777932555575</v>
      </c>
      <c r="I134" s="20">
        <f aca="true" t="shared" si="7" ref="I134:I197">SUM((G134/48368667)*100)</f>
        <v>0.44837084305010927</v>
      </c>
    </row>
    <row r="135" spans="1:9" ht="15">
      <c r="A135" s="5"/>
      <c r="B135" s="1"/>
      <c r="C135" s="1" t="s">
        <v>92</v>
      </c>
      <c r="D135" s="2" t="s">
        <v>12</v>
      </c>
      <c r="E135" s="21">
        <v>200</v>
      </c>
      <c r="F135" s="21">
        <v>200</v>
      </c>
      <c r="G135" s="21">
        <v>1351</v>
      </c>
      <c r="H135" s="18">
        <f t="shared" si="5"/>
        <v>675.5</v>
      </c>
      <c r="I135" s="20">
        <f t="shared" si="7"/>
        <v>0.002793130519805311</v>
      </c>
    </row>
    <row r="136" spans="1:9" ht="15">
      <c r="A136" s="5"/>
      <c r="B136" s="1"/>
      <c r="C136" s="1" t="s">
        <v>93</v>
      </c>
      <c r="D136" s="2" t="s">
        <v>62</v>
      </c>
      <c r="E136" s="21">
        <v>100</v>
      </c>
      <c r="F136" s="21">
        <v>100</v>
      </c>
      <c r="G136" s="21">
        <v>520</v>
      </c>
      <c r="H136" s="18">
        <f t="shared" si="5"/>
        <v>520</v>
      </c>
      <c r="I136" s="20">
        <f t="shared" si="7"/>
        <v>0.0010750761438184766</v>
      </c>
    </row>
    <row r="137" spans="1:9" ht="30">
      <c r="A137" s="5"/>
      <c r="B137" s="1"/>
      <c r="C137" s="1">
        <v>2007</v>
      </c>
      <c r="D137" s="2" t="s">
        <v>124</v>
      </c>
      <c r="E137" s="21">
        <v>0</v>
      </c>
      <c r="F137" s="21">
        <v>326969</v>
      </c>
      <c r="G137" s="21">
        <v>204190</v>
      </c>
      <c r="H137" s="18">
        <f t="shared" si="5"/>
        <v>62.449345350782494</v>
      </c>
      <c r="I137" s="20">
        <f t="shared" si="7"/>
        <v>0.42215345731979753</v>
      </c>
    </row>
    <row r="138" spans="1:9" ht="30">
      <c r="A138" s="5"/>
      <c r="B138" s="1"/>
      <c r="C138" s="1">
        <v>2009</v>
      </c>
      <c r="D138" s="2" t="s">
        <v>124</v>
      </c>
      <c r="E138" s="21">
        <v>0</v>
      </c>
      <c r="F138" s="21">
        <v>17311</v>
      </c>
      <c r="G138" s="21">
        <v>10810</v>
      </c>
      <c r="H138" s="18">
        <f t="shared" si="5"/>
        <v>62.445843683207215</v>
      </c>
      <c r="I138" s="20">
        <f t="shared" si="7"/>
        <v>0.022349179066687944</v>
      </c>
    </row>
    <row r="139" spans="1:9" ht="15">
      <c r="A139" s="5"/>
      <c r="B139" s="1">
        <v>85204</v>
      </c>
      <c r="C139" s="11"/>
      <c r="D139" s="2" t="s">
        <v>99</v>
      </c>
      <c r="E139" s="22">
        <f>E142</f>
        <v>215000</v>
      </c>
      <c r="F139" s="22">
        <f>F142</f>
        <v>215000</v>
      </c>
      <c r="G139" s="22">
        <f>G140+G142+G141</f>
        <v>224895</v>
      </c>
      <c r="H139" s="18">
        <f t="shared" si="5"/>
        <v>104.60232558139535</v>
      </c>
      <c r="I139" s="20">
        <f t="shared" si="7"/>
        <v>0.4649600949308774</v>
      </c>
    </row>
    <row r="140" spans="1:9" ht="15">
      <c r="A140" s="5"/>
      <c r="B140" s="1"/>
      <c r="C140" s="1" t="s">
        <v>93</v>
      </c>
      <c r="D140" s="2" t="s">
        <v>13</v>
      </c>
      <c r="E140" s="22">
        <v>0</v>
      </c>
      <c r="F140" s="22">
        <v>0</v>
      </c>
      <c r="G140" s="22">
        <v>7019</v>
      </c>
      <c r="H140" s="18">
        <v>0</v>
      </c>
      <c r="I140" s="20">
        <f t="shared" si="7"/>
        <v>0.014511460487426705</v>
      </c>
    </row>
    <row r="141" spans="1:9" ht="15">
      <c r="A141" s="5"/>
      <c r="B141" s="1"/>
      <c r="C141" s="1">
        <v>2120</v>
      </c>
      <c r="D141" s="2"/>
      <c r="E141" s="22"/>
      <c r="F141" s="22"/>
      <c r="G141" s="22">
        <v>22830</v>
      </c>
      <c r="H141" s="18"/>
      <c r="I141" s="20">
        <f t="shared" si="7"/>
        <v>0.047199977621876575</v>
      </c>
    </row>
    <row r="142" spans="1:9" ht="45">
      <c r="A142" s="5"/>
      <c r="B142" s="1"/>
      <c r="C142" s="1">
        <v>2320</v>
      </c>
      <c r="D142" s="2" t="s">
        <v>67</v>
      </c>
      <c r="E142" s="22">
        <v>215000</v>
      </c>
      <c r="F142" s="22">
        <v>215000</v>
      </c>
      <c r="G142" s="22">
        <v>195046</v>
      </c>
      <c r="H142" s="18">
        <f t="shared" si="5"/>
        <v>90.71906976744187</v>
      </c>
      <c r="I142" s="20">
        <f t="shared" si="7"/>
        <v>0.4032486568215742</v>
      </c>
    </row>
    <row r="143" spans="1:9" ht="27.75" customHeight="1">
      <c r="A143" s="6">
        <v>853</v>
      </c>
      <c r="B143" s="3"/>
      <c r="C143" s="3"/>
      <c r="D143" s="4" t="s">
        <v>63</v>
      </c>
      <c r="E143" s="19">
        <f>E144+E146</f>
        <v>2455689</v>
      </c>
      <c r="F143" s="19">
        <f>F146+F144</f>
        <v>2456597</v>
      </c>
      <c r="G143" s="19">
        <f>G146+G144</f>
        <v>1894428</v>
      </c>
      <c r="H143" s="18">
        <f t="shared" si="5"/>
        <v>77.11594535041768</v>
      </c>
      <c r="I143" s="20">
        <f t="shared" si="7"/>
        <v>3.9166429788110557</v>
      </c>
    </row>
    <row r="144" spans="1:9" ht="15" customHeight="1">
      <c r="A144" s="5"/>
      <c r="B144" s="1">
        <v>85324</v>
      </c>
      <c r="C144" s="1"/>
      <c r="D144" s="2" t="s">
        <v>65</v>
      </c>
      <c r="E144" s="22">
        <f>E145</f>
        <v>0</v>
      </c>
      <c r="F144" s="22">
        <f>F145</f>
        <v>27643</v>
      </c>
      <c r="G144" s="22">
        <f>G145</f>
        <v>20000</v>
      </c>
      <c r="H144" s="18">
        <f t="shared" si="5"/>
        <v>72.3510472814094</v>
      </c>
      <c r="I144" s="20">
        <f t="shared" si="7"/>
        <v>0.04134908245455679</v>
      </c>
    </row>
    <row r="145" spans="1:9" ht="15">
      <c r="A145" s="5"/>
      <c r="B145" s="1"/>
      <c r="C145" s="1" t="s">
        <v>93</v>
      </c>
      <c r="D145" s="2" t="s">
        <v>62</v>
      </c>
      <c r="E145" s="22">
        <v>0</v>
      </c>
      <c r="F145" s="22">
        <v>27643</v>
      </c>
      <c r="G145" s="22">
        <v>20000</v>
      </c>
      <c r="H145" s="18">
        <f t="shared" si="5"/>
        <v>72.3510472814094</v>
      </c>
      <c r="I145" s="20">
        <f t="shared" si="7"/>
        <v>0.04134908245455679</v>
      </c>
    </row>
    <row r="146" spans="1:9" ht="15">
      <c r="A146" s="5"/>
      <c r="B146" s="1">
        <v>85333</v>
      </c>
      <c r="C146" s="1"/>
      <c r="D146" s="2" t="s">
        <v>66</v>
      </c>
      <c r="E146" s="21">
        <f>E147+E149+E150+E151+E152+E148</f>
        <v>2455689</v>
      </c>
      <c r="F146" s="21">
        <f>F147+F149+F150+F151+F152+F148</f>
        <v>2428954</v>
      </c>
      <c r="G146" s="21">
        <f>G147+G149+G150+G151+G152+G148</f>
        <v>1874428</v>
      </c>
      <c r="H146" s="18">
        <f t="shared" si="5"/>
        <v>77.17017283983147</v>
      </c>
      <c r="I146" s="20">
        <f t="shared" si="7"/>
        <v>3.8752938963564985</v>
      </c>
    </row>
    <row r="147" spans="1:9" ht="15">
      <c r="A147" s="5"/>
      <c r="B147" s="1"/>
      <c r="C147" s="1" t="s">
        <v>92</v>
      </c>
      <c r="D147" s="2" t="s">
        <v>12</v>
      </c>
      <c r="E147" s="21">
        <v>1500</v>
      </c>
      <c r="F147" s="21">
        <v>1500</v>
      </c>
      <c r="G147" s="21">
        <v>450</v>
      </c>
      <c r="H147" s="18">
        <f t="shared" si="5"/>
        <v>30</v>
      </c>
      <c r="I147" s="20">
        <f t="shared" si="7"/>
        <v>0.0009303543552275277</v>
      </c>
    </row>
    <row r="148" spans="1:9" ht="15">
      <c r="A148" s="5"/>
      <c r="B148" s="1"/>
      <c r="C148" s="1" t="s">
        <v>128</v>
      </c>
      <c r="D148" s="2" t="s">
        <v>130</v>
      </c>
      <c r="E148" s="21"/>
      <c r="F148" s="21">
        <v>0</v>
      </c>
      <c r="G148" s="21"/>
      <c r="H148" s="18">
        <v>0</v>
      </c>
      <c r="I148" s="20">
        <f t="shared" si="7"/>
        <v>0</v>
      </c>
    </row>
    <row r="149" spans="1:9" ht="15">
      <c r="A149" s="5"/>
      <c r="B149" s="1"/>
      <c r="C149" s="1" t="s">
        <v>93</v>
      </c>
      <c r="D149" s="2" t="s">
        <v>13</v>
      </c>
      <c r="E149" s="21">
        <v>700</v>
      </c>
      <c r="F149" s="21">
        <v>700</v>
      </c>
      <c r="G149" s="21">
        <v>552</v>
      </c>
      <c r="H149" s="18">
        <f t="shared" si="5"/>
        <v>78.85714285714286</v>
      </c>
      <c r="I149" s="20">
        <f t="shared" si="7"/>
        <v>0.0011412346757457674</v>
      </c>
    </row>
    <row r="150" spans="1:9" ht="30">
      <c r="A150" s="5"/>
      <c r="B150" s="1"/>
      <c r="C150" s="1">
        <v>2007</v>
      </c>
      <c r="D150" s="2" t="s">
        <v>124</v>
      </c>
      <c r="E150" s="21">
        <v>0</v>
      </c>
      <c r="F150" s="21">
        <v>0</v>
      </c>
      <c r="G150" s="21">
        <v>0</v>
      </c>
      <c r="H150" s="18">
        <v>0</v>
      </c>
      <c r="I150" s="20">
        <f t="shared" si="7"/>
        <v>0</v>
      </c>
    </row>
    <row r="151" spans="1:9" ht="45.75" customHeight="1">
      <c r="A151" s="5"/>
      <c r="B151" s="1"/>
      <c r="C151" s="1">
        <v>2320</v>
      </c>
      <c r="D151" s="2" t="s">
        <v>67</v>
      </c>
      <c r="E151" s="21">
        <v>1891189</v>
      </c>
      <c r="F151" s="21">
        <v>1867254</v>
      </c>
      <c r="G151" s="21">
        <v>1453426</v>
      </c>
      <c r="H151" s="18">
        <f t="shared" si="5"/>
        <v>77.83761609293647</v>
      </c>
      <c r="I151" s="20">
        <f t="shared" si="7"/>
        <v>3.004891575779833</v>
      </c>
    </row>
    <row r="152" spans="1:9" ht="32.25" customHeight="1">
      <c r="A152" s="5"/>
      <c r="B152" s="1"/>
      <c r="C152" s="1">
        <v>2440</v>
      </c>
      <c r="D152" s="2" t="s">
        <v>64</v>
      </c>
      <c r="E152" s="22">
        <v>562300</v>
      </c>
      <c r="F152" s="22">
        <v>559500</v>
      </c>
      <c r="G152" s="22">
        <v>420000</v>
      </c>
      <c r="H152" s="18">
        <f t="shared" si="5"/>
        <v>75.06702412868633</v>
      </c>
      <c r="I152" s="20">
        <f t="shared" si="7"/>
        <v>0.8683307315456925</v>
      </c>
    </row>
    <row r="153" spans="1:9" ht="14.25">
      <c r="A153" s="6">
        <v>854</v>
      </c>
      <c r="B153" s="3"/>
      <c r="C153" s="3"/>
      <c r="D153" s="4" t="s">
        <v>68</v>
      </c>
      <c r="E153" s="19">
        <f>E154+E159+E162+E166+E172+E174</f>
        <v>2043101</v>
      </c>
      <c r="F153" s="19">
        <f>F154+F159+F162+F166+F172+F174</f>
        <v>1967018</v>
      </c>
      <c r="G153" s="19">
        <f>G154+G159+G162+G166+G172+G174</f>
        <v>1537036</v>
      </c>
      <c r="H153" s="18">
        <f t="shared" si="5"/>
        <v>78.14041356001826</v>
      </c>
      <c r="I153" s="20">
        <f t="shared" si="7"/>
        <v>3.1777514149811075</v>
      </c>
    </row>
    <row r="154" spans="1:9" ht="15">
      <c r="A154" s="5"/>
      <c r="B154" s="1">
        <v>85401</v>
      </c>
      <c r="C154" s="1"/>
      <c r="D154" s="2" t="s">
        <v>69</v>
      </c>
      <c r="E154" s="21">
        <f>E155+E156+E157+E158</f>
        <v>581708</v>
      </c>
      <c r="F154" s="21">
        <f>F155+F156+F157+F158</f>
        <v>470024</v>
      </c>
      <c r="G154" s="21">
        <f>G155+G156+G157+G158</f>
        <v>302312</v>
      </c>
      <c r="H154" s="18">
        <f t="shared" si="5"/>
        <v>64.31841778292173</v>
      </c>
      <c r="I154" s="20">
        <f t="shared" si="7"/>
        <v>0.6250161907500986</v>
      </c>
    </row>
    <row r="155" spans="1:9" ht="15">
      <c r="A155" s="5"/>
      <c r="B155" s="1"/>
      <c r="C155" s="1" t="s">
        <v>91</v>
      </c>
      <c r="D155" s="2" t="s">
        <v>51</v>
      </c>
      <c r="E155" s="21">
        <v>180000</v>
      </c>
      <c r="F155" s="21">
        <v>180000</v>
      </c>
      <c r="G155" s="21">
        <v>101520</v>
      </c>
      <c r="H155" s="18">
        <f t="shared" si="5"/>
        <v>56.39999999999999</v>
      </c>
      <c r="I155" s="20">
        <f t="shared" si="7"/>
        <v>0.20988794253933027</v>
      </c>
    </row>
    <row r="156" spans="1:9" ht="15">
      <c r="A156" s="5"/>
      <c r="B156" s="1"/>
      <c r="C156" s="1" t="s">
        <v>93</v>
      </c>
      <c r="D156" s="2" t="s">
        <v>13</v>
      </c>
      <c r="E156" s="21">
        <v>24</v>
      </c>
      <c r="F156" s="21">
        <v>24</v>
      </c>
      <c r="G156" s="21">
        <v>23</v>
      </c>
      <c r="H156" s="18">
        <f t="shared" si="5"/>
        <v>95.83333333333334</v>
      </c>
      <c r="I156" s="20">
        <f t="shared" si="7"/>
        <v>4.755144482274031E-05</v>
      </c>
    </row>
    <row r="157" spans="1:9" ht="32.25" customHeight="1">
      <c r="A157" s="5"/>
      <c r="B157" s="1"/>
      <c r="C157" s="1">
        <v>2310</v>
      </c>
      <c r="D157" s="2" t="s">
        <v>70</v>
      </c>
      <c r="E157" s="21">
        <v>394684</v>
      </c>
      <c r="F157" s="21">
        <v>290000</v>
      </c>
      <c r="G157" s="21">
        <v>200769</v>
      </c>
      <c r="H157" s="18">
        <f t="shared" si="5"/>
        <v>69.23068965517241</v>
      </c>
      <c r="I157" s="20">
        <f t="shared" si="7"/>
        <v>0.4150806967659456</v>
      </c>
    </row>
    <row r="158" spans="1:9" ht="45" customHeight="1">
      <c r="A158" s="5"/>
      <c r="B158" s="1"/>
      <c r="C158" s="1">
        <v>6610</v>
      </c>
      <c r="D158" s="2" t="s">
        <v>107</v>
      </c>
      <c r="E158" s="21">
        <v>7000</v>
      </c>
      <c r="F158" s="21">
        <v>0</v>
      </c>
      <c r="G158" s="21">
        <v>0</v>
      </c>
      <c r="H158" s="18">
        <v>0</v>
      </c>
      <c r="I158" s="20">
        <f t="shared" si="7"/>
        <v>0</v>
      </c>
    </row>
    <row r="159" spans="1:9" ht="28.5" customHeight="1">
      <c r="A159" s="5"/>
      <c r="B159" s="1">
        <v>85406</v>
      </c>
      <c r="C159" s="1"/>
      <c r="D159" s="2" t="s">
        <v>71</v>
      </c>
      <c r="E159" s="21">
        <f>E160+E161</f>
        <v>340</v>
      </c>
      <c r="F159" s="21">
        <f>F160+F161</f>
        <v>340</v>
      </c>
      <c r="G159" s="21">
        <f>G160+G161</f>
        <v>1649</v>
      </c>
      <c r="H159" s="18">
        <f t="shared" si="5"/>
        <v>484.99999999999994</v>
      </c>
      <c r="I159" s="20">
        <f t="shared" si="7"/>
        <v>0.0034092318483782075</v>
      </c>
    </row>
    <row r="160" spans="1:9" ht="15">
      <c r="A160" s="5"/>
      <c r="B160" s="1"/>
      <c r="C160" s="1" t="s">
        <v>92</v>
      </c>
      <c r="D160" s="2" t="s">
        <v>12</v>
      </c>
      <c r="E160" s="21">
        <v>160</v>
      </c>
      <c r="F160" s="21">
        <v>160</v>
      </c>
      <c r="G160" s="21">
        <v>100</v>
      </c>
      <c r="H160" s="18">
        <f t="shared" si="5"/>
        <v>62.5</v>
      </c>
      <c r="I160" s="20">
        <f t="shared" si="7"/>
        <v>0.00020674541227278396</v>
      </c>
    </row>
    <row r="161" spans="1:9" ht="15">
      <c r="A161" s="5"/>
      <c r="B161" s="1"/>
      <c r="C161" s="1" t="s">
        <v>93</v>
      </c>
      <c r="D161" s="2" t="s">
        <v>13</v>
      </c>
      <c r="E161" s="21">
        <v>180</v>
      </c>
      <c r="F161" s="21">
        <v>180</v>
      </c>
      <c r="G161" s="21">
        <v>1549</v>
      </c>
      <c r="H161" s="18">
        <f t="shared" si="5"/>
        <v>860.5555555555557</v>
      </c>
      <c r="I161" s="20">
        <f t="shared" si="7"/>
        <v>0.003202486436105423</v>
      </c>
    </row>
    <row r="162" spans="1:9" ht="15">
      <c r="A162" s="5"/>
      <c r="B162" s="1">
        <v>85410</v>
      </c>
      <c r="C162" s="1"/>
      <c r="D162" s="2" t="s">
        <v>73</v>
      </c>
      <c r="E162" s="21">
        <f>E163+E164+E165</f>
        <v>65835</v>
      </c>
      <c r="F162" s="21">
        <f>F163+F164+F165</f>
        <v>95835</v>
      </c>
      <c r="G162" s="21">
        <f>G163+G164+G165</f>
        <v>75408</v>
      </c>
      <c r="H162" s="18">
        <f t="shared" si="5"/>
        <v>78.68524025669119</v>
      </c>
      <c r="I162" s="20">
        <f t="shared" si="7"/>
        <v>0.15590258048666092</v>
      </c>
    </row>
    <row r="163" spans="1:9" ht="15">
      <c r="A163" s="5"/>
      <c r="B163" s="1"/>
      <c r="C163" s="1" t="s">
        <v>91</v>
      </c>
      <c r="D163" s="2" t="s">
        <v>51</v>
      </c>
      <c r="E163" s="21">
        <v>65775</v>
      </c>
      <c r="F163" s="21">
        <v>65775</v>
      </c>
      <c r="G163" s="21">
        <v>51762</v>
      </c>
      <c r="H163" s="18">
        <f t="shared" si="5"/>
        <v>78.69555302166476</v>
      </c>
      <c r="I163" s="20">
        <f t="shared" si="7"/>
        <v>0.10701556030063844</v>
      </c>
    </row>
    <row r="164" spans="1:9" ht="15">
      <c r="A164" s="5"/>
      <c r="B164" s="1"/>
      <c r="C164" s="1" t="s">
        <v>93</v>
      </c>
      <c r="D164" s="2" t="s">
        <v>13</v>
      </c>
      <c r="E164" s="21">
        <v>60</v>
      </c>
      <c r="F164" s="21">
        <v>60</v>
      </c>
      <c r="G164" s="21">
        <v>43</v>
      </c>
      <c r="H164" s="18">
        <f t="shared" si="5"/>
        <v>71.66666666666667</v>
      </c>
      <c r="I164" s="20">
        <f t="shared" si="7"/>
        <v>8.89005272772971E-05</v>
      </c>
    </row>
    <row r="165" spans="1:9" ht="45">
      <c r="A165" s="5"/>
      <c r="B165" s="1"/>
      <c r="C165" s="1">
        <v>2700</v>
      </c>
      <c r="D165" s="2" t="s">
        <v>113</v>
      </c>
      <c r="E165" s="21">
        <v>0</v>
      </c>
      <c r="F165" s="21">
        <v>30000</v>
      </c>
      <c r="G165" s="21">
        <v>23603</v>
      </c>
      <c r="H165" s="18">
        <f t="shared" si="5"/>
        <v>78.67666666666666</v>
      </c>
      <c r="I165" s="20">
        <f t="shared" si="7"/>
        <v>0.0487981196587452</v>
      </c>
    </row>
    <row r="166" spans="1:9" ht="15">
      <c r="A166" s="5"/>
      <c r="B166" s="1">
        <v>85411</v>
      </c>
      <c r="C166" s="1"/>
      <c r="D166" s="2" t="s">
        <v>74</v>
      </c>
      <c r="E166" s="21">
        <f>E167+E168+E170+E171</f>
        <v>1100193</v>
      </c>
      <c r="F166" s="21">
        <f>F167+F168+F170+F171</f>
        <v>1100193</v>
      </c>
      <c r="G166" s="21">
        <f>G167+G168+G170+G171+G169</f>
        <v>1010459</v>
      </c>
      <c r="H166" s="18">
        <f t="shared" si="5"/>
        <v>91.84379467966075</v>
      </c>
      <c r="I166" s="20">
        <f t="shared" si="7"/>
        <v>2.08907762539745</v>
      </c>
    </row>
    <row r="167" spans="1:9" ht="62.25" customHeight="1">
      <c r="A167" s="5"/>
      <c r="B167" s="1"/>
      <c r="C167" s="1" t="s">
        <v>90</v>
      </c>
      <c r="D167" s="2" t="s">
        <v>72</v>
      </c>
      <c r="E167" s="21">
        <v>6342</v>
      </c>
      <c r="F167" s="21">
        <v>6342</v>
      </c>
      <c r="G167" s="21">
        <v>5398</v>
      </c>
      <c r="H167" s="18">
        <f t="shared" si="5"/>
        <v>85.11510564490698</v>
      </c>
      <c r="I167" s="20">
        <f t="shared" si="7"/>
        <v>0.011160117354484878</v>
      </c>
    </row>
    <row r="168" spans="1:9" ht="15">
      <c r="A168" s="5"/>
      <c r="B168" s="1"/>
      <c r="C168" s="1" t="s">
        <v>91</v>
      </c>
      <c r="D168" s="2" t="s">
        <v>51</v>
      </c>
      <c r="E168" s="21">
        <v>1093123</v>
      </c>
      <c r="F168" s="21">
        <v>1093123</v>
      </c>
      <c r="G168" s="21">
        <v>1004172</v>
      </c>
      <c r="H168" s="18">
        <f t="shared" si="5"/>
        <v>91.86267236166469</v>
      </c>
      <c r="I168" s="20">
        <f t="shared" si="7"/>
        <v>2.07607954132786</v>
      </c>
    </row>
    <row r="169" spans="1:9" ht="15">
      <c r="A169" s="5"/>
      <c r="B169" s="1"/>
      <c r="C169" s="1" t="s">
        <v>152</v>
      </c>
      <c r="D169" s="2"/>
      <c r="E169" s="21">
        <v>0</v>
      </c>
      <c r="F169" s="21">
        <v>0</v>
      </c>
      <c r="G169" s="21">
        <v>60</v>
      </c>
      <c r="H169" s="18">
        <v>0</v>
      </c>
      <c r="I169" s="20">
        <f t="shared" si="7"/>
        <v>0.00012404724736367036</v>
      </c>
    </row>
    <row r="170" spans="1:9" ht="15">
      <c r="A170" s="5"/>
      <c r="B170" s="1"/>
      <c r="C170" s="1" t="s">
        <v>92</v>
      </c>
      <c r="D170" s="2" t="s">
        <v>12</v>
      </c>
      <c r="E170" s="21">
        <v>340</v>
      </c>
      <c r="F170" s="21">
        <v>340</v>
      </c>
      <c r="G170" s="21">
        <v>482</v>
      </c>
      <c r="H170" s="18">
        <f t="shared" si="5"/>
        <v>141.76470588235296</v>
      </c>
      <c r="I170" s="20">
        <f t="shared" si="7"/>
        <v>0.0009965128871548188</v>
      </c>
    </row>
    <row r="171" spans="1:9" ht="15">
      <c r="A171" s="5"/>
      <c r="B171" s="1"/>
      <c r="C171" s="1" t="s">
        <v>93</v>
      </c>
      <c r="D171" s="2" t="s">
        <v>13</v>
      </c>
      <c r="E171" s="21">
        <v>388</v>
      </c>
      <c r="F171" s="21">
        <v>388</v>
      </c>
      <c r="G171" s="21">
        <v>347</v>
      </c>
      <c r="H171" s="18">
        <f t="shared" si="5"/>
        <v>89.43298969072166</v>
      </c>
      <c r="I171" s="20">
        <f t="shared" si="7"/>
        <v>0.0007174065805865604</v>
      </c>
    </row>
    <row r="172" spans="1:9" ht="15">
      <c r="A172" s="5"/>
      <c r="B172" s="1">
        <v>85415</v>
      </c>
      <c r="C172" s="1"/>
      <c r="D172" s="2" t="s">
        <v>75</v>
      </c>
      <c r="E172" s="22">
        <f>E173</f>
        <v>4368</v>
      </c>
      <c r="F172" s="22">
        <f>F173</f>
        <v>4368</v>
      </c>
      <c r="G172" s="22">
        <f>G173</f>
        <v>1820</v>
      </c>
      <c r="H172" s="18">
        <f t="shared" si="5"/>
        <v>41.66666666666667</v>
      </c>
      <c r="I172" s="20">
        <f t="shared" si="7"/>
        <v>0.003762766503364668</v>
      </c>
    </row>
    <row r="173" spans="1:9" ht="45" customHeight="1">
      <c r="A173" s="5"/>
      <c r="B173" s="1"/>
      <c r="C173" s="1">
        <v>2310</v>
      </c>
      <c r="D173" s="2" t="s">
        <v>106</v>
      </c>
      <c r="E173" s="22">
        <v>4368</v>
      </c>
      <c r="F173" s="22">
        <v>4368</v>
      </c>
      <c r="G173" s="22">
        <v>1820</v>
      </c>
      <c r="H173" s="18">
        <f t="shared" si="5"/>
        <v>41.66666666666667</v>
      </c>
      <c r="I173" s="20">
        <f t="shared" si="7"/>
        <v>0.003762766503364668</v>
      </c>
    </row>
    <row r="174" spans="1:9" ht="15">
      <c r="A174" s="5"/>
      <c r="B174" s="1">
        <v>85421</v>
      </c>
      <c r="C174" s="1"/>
      <c r="D174" s="2" t="s">
        <v>101</v>
      </c>
      <c r="E174" s="21">
        <f>E175+E176+E177+E178+E179</f>
        <v>290657</v>
      </c>
      <c r="F174" s="21">
        <f>F175+F176+F177+F178+F179</f>
        <v>296258</v>
      </c>
      <c r="G174" s="21">
        <f>G175+G176+G177+G178+G179</f>
        <v>145388</v>
      </c>
      <c r="H174" s="18">
        <f aca="true" t="shared" si="8" ref="H174:H218">G174/F174*100</f>
        <v>49.07479291698452</v>
      </c>
      <c r="I174" s="20">
        <f t="shared" si="7"/>
        <v>0.30058301999515513</v>
      </c>
    </row>
    <row r="175" spans="1:9" ht="15">
      <c r="A175" s="5"/>
      <c r="B175" s="1"/>
      <c r="C175" s="1" t="s">
        <v>89</v>
      </c>
      <c r="D175" s="2" t="s">
        <v>11</v>
      </c>
      <c r="E175" s="21">
        <v>78</v>
      </c>
      <c r="F175" s="21">
        <v>78</v>
      </c>
      <c r="G175" s="21">
        <v>52</v>
      </c>
      <c r="H175" s="18">
        <f t="shared" si="8"/>
        <v>66.66666666666666</v>
      </c>
      <c r="I175" s="20">
        <f t="shared" si="7"/>
        <v>0.00010750761438184766</v>
      </c>
    </row>
    <row r="176" spans="1:9" ht="60">
      <c r="A176" s="5"/>
      <c r="B176" s="1"/>
      <c r="C176" s="1" t="s">
        <v>90</v>
      </c>
      <c r="D176" s="2" t="s">
        <v>76</v>
      </c>
      <c r="E176" s="21">
        <v>9830</v>
      </c>
      <c r="F176" s="21">
        <v>9830</v>
      </c>
      <c r="G176" s="21">
        <v>6140</v>
      </c>
      <c r="H176" s="18">
        <f t="shared" si="8"/>
        <v>62.4618514750763</v>
      </c>
      <c r="I176" s="20">
        <f t="shared" si="7"/>
        <v>0.012694168313548936</v>
      </c>
    </row>
    <row r="177" spans="1:9" ht="15">
      <c r="A177" s="5"/>
      <c r="B177" s="1"/>
      <c r="C177" s="1" t="s">
        <v>91</v>
      </c>
      <c r="D177" s="2" t="s">
        <v>51</v>
      </c>
      <c r="E177" s="21">
        <v>279141</v>
      </c>
      <c r="F177" s="21">
        <v>279141</v>
      </c>
      <c r="G177" s="21">
        <v>131009</v>
      </c>
      <c r="H177" s="18">
        <f t="shared" si="8"/>
        <v>46.93291204086824</v>
      </c>
      <c r="I177" s="20">
        <f t="shared" si="7"/>
        <v>0.27085509716445155</v>
      </c>
    </row>
    <row r="178" spans="1:9" ht="15">
      <c r="A178" s="5"/>
      <c r="B178" s="1"/>
      <c r="C178" s="1" t="s">
        <v>92</v>
      </c>
      <c r="D178" s="2" t="s">
        <v>12</v>
      </c>
      <c r="E178" s="21">
        <v>1056</v>
      </c>
      <c r="F178" s="21">
        <v>1056</v>
      </c>
      <c r="G178" s="21">
        <v>893</v>
      </c>
      <c r="H178" s="18">
        <f t="shared" si="8"/>
        <v>84.56439393939394</v>
      </c>
      <c r="I178" s="20">
        <f t="shared" si="7"/>
        <v>0.0018462365315959606</v>
      </c>
    </row>
    <row r="179" spans="1:9" ht="15">
      <c r="A179" s="5"/>
      <c r="B179" s="1"/>
      <c r="C179" s="1" t="s">
        <v>93</v>
      </c>
      <c r="D179" s="2" t="s">
        <v>13</v>
      </c>
      <c r="E179" s="21">
        <v>552</v>
      </c>
      <c r="F179" s="21">
        <v>6153</v>
      </c>
      <c r="G179" s="21">
        <v>7294</v>
      </c>
      <c r="H179" s="18">
        <f t="shared" si="8"/>
        <v>118.54379977246872</v>
      </c>
      <c r="I179" s="20">
        <f t="shared" si="7"/>
        <v>0.015080010371176861</v>
      </c>
    </row>
    <row r="180" spans="1:9" ht="28.5">
      <c r="A180" s="8">
        <v>900</v>
      </c>
      <c r="B180" s="9"/>
      <c r="C180" s="9"/>
      <c r="D180" s="10" t="s">
        <v>118</v>
      </c>
      <c r="E180" s="19">
        <f>E181</f>
        <v>450000</v>
      </c>
      <c r="F180" s="19">
        <f>F181</f>
        <v>450000</v>
      </c>
      <c r="G180" s="19">
        <f>G181</f>
        <v>371097</v>
      </c>
      <c r="H180" s="18">
        <f t="shared" si="8"/>
        <v>82.466</v>
      </c>
      <c r="I180" s="20">
        <f t="shared" si="7"/>
        <v>0.7672260225819331</v>
      </c>
    </row>
    <row r="181" spans="1:9" ht="30">
      <c r="A181" s="5"/>
      <c r="B181" s="1"/>
      <c r="C181" s="1">
        <v>90019</v>
      </c>
      <c r="D181" s="2" t="s">
        <v>119</v>
      </c>
      <c r="E181" s="21">
        <f>E182</f>
        <v>450000</v>
      </c>
      <c r="F181" s="21">
        <v>450000</v>
      </c>
      <c r="G181" s="21">
        <f>G182</f>
        <v>371097</v>
      </c>
      <c r="H181" s="18">
        <f t="shared" si="8"/>
        <v>82.466</v>
      </c>
      <c r="I181" s="20">
        <f t="shared" si="7"/>
        <v>0.7672260225819331</v>
      </c>
    </row>
    <row r="182" spans="1:9" ht="15">
      <c r="A182" s="5"/>
      <c r="B182" s="1"/>
      <c r="C182" s="1" t="s">
        <v>89</v>
      </c>
      <c r="D182" s="2" t="s">
        <v>11</v>
      </c>
      <c r="E182" s="21">
        <v>450000</v>
      </c>
      <c r="F182" s="21">
        <v>450000</v>
      </c>
      <c r="G182" s="21">
        <v>371097</v>
      </c>
      <c r="H182" s="18">
        <f t="shared" si="8"/>
        <v>82.466</v>
      </c>
      <c r="I182" s="20">
        <f t="shared" si="7"/>
        <v>0.7672260225819331</v>
      </c>
    </row>
    <row r="183" spans="1:9" ht="14.25">
      <c r="A183" s="6"/>
      <c r="B183" s="3"/>
      <c r="C183" s="3"/>
      <c r="D183" s="4" t="s">
        <v>77</v>
      </c>
      <c r="E183" s="19">
        <f>E5+E14+E17+E26+E35+E52+E70+E73+E80+E87+E117+E120+E143+E153+E180</f>
        <v>62410858</v>
      </c>
      <c r="F183" s="19">
        <f>F5+F14+F17+F26+F35+F52+F70+F73+F80+F87+F117+F120+F143+F153+F180</f>
        <v>83244214</v>
      </c>
      <c r="G183" s="19">
        <f>G5+G14+G17+G26+G35+G52+G70+G73+G80+G87+G117+G120+G143+G153+G180</f>
        <v>48368667</v>
      </c>
      <c r="H183" s="18">
        <f t="shared" si="8"/>
        <v>58.10453925362308</v>
      </c>
      <c r="I183" s="20">
        <f t="shared" si="7"/>
        <v>100</v>
      </c>
    </row>
    <row r="184" spans="1:9" ht="15">
      <c r="A184" s="5"/>
      <c r="B184" s="1"/>
      <c r="C184" s="1" t="s">
        <v>94</v>
      </c>
      <c r="D184" s="2" t="s">
        <v>34</v>
      </c>
      <c r="E184" s="21">
        <f aca="true" t="shared" si="9" ref="E184:G185">E78</f>
        <v>8375926</v>
      </c>
      <c r="F184" s="21">
        <f t="shared" si="9"/>
        <v>8040874</v>
      </c>
      <c r="G184" s="21">
        <f t="shared" si="9"/>
        <v>5470741</v>
      </c>
      <c r="H184" s="18">
        <f t="shared" si="8"/>
        <v>68.03664626507019</v>
      </c>
      <c r="I184" s="20">
        <f t="shared" si="7"/>
        <v>11.310506034826224</v>
      </c>
    </row>
    <row r="185" spans="1:9" ht="15">
      <c r="A185" s="5"/>
      <c r="B185" s="1"/>
      <c r="C185" s="1" t="s">
        <v>95</v>
      </c>
      <c r="D185" s="2" t="s">
        <v>35</v>
      </c>
      <c r="E185" s="21">
        <f t="shared" si="9"/>
        <v>100500</v>
      </c>
      <c r="F185" s="21">
        <f t="shared" si="9"/>
        <v>105000</v>
      </c>
      <c r="G185" s="21">
        <f t="shared" si="9"/>
        <v>114384</v>
      </c>
      <c r="H185" s="18">
        <f t="shared" si="8"/>
        <v>108.93714285714286</v>
      </c>
      <c r="I185" s="20">
        <f t="shared" si="7"/>
        <v>0.2364836723741012</v>
      </c>
    </row>
    <row r="186" spans="1:9" ht="15">
      <c r="A186" s="5"/>
      <c r="B186" s="1"/>
      <c r="C186" s="1" t="s">
        <v>87</v>
      </c>
      <c r="D186" s="2" t="s">
        <v>32</v>
      </c>
      <c r="E186" s="21">
        <f>E75</f>
        <v>1350000</v>
      </c>
      <c r="F186" s="21">
        <f>F75</f>
        <v>1350000</v>
      </c>
      <c r="G186" s="21">
        <f>G75</f>
        <v>1033683</v>
      </c>
      <c r="H186" s="18">
        <f t="shared" si="8"/>
        <v>76.56911111111111</v>
      </c>
      <c r="I186" s="20">
        <f t="shared" si="7"/>
        <v>2.1370921799436813</v>
      </c>
    </row>
    <row r="187" spans="1:9" ht="30" customHeight="1">
      <c r="A187" s="5"/>
      <c r="B187" s="1"/>
      <c r="C187" s="1" t="s">
        <v>88</v>
      </c>
      <c r="D187" s="2" t="s">
        <v>78</v>
      </c>
      <c r="E187" s="21">
        <f>E28</f>
        <v>666</v>
      </c>
      <c r="F187" s="21">
        <f>F28</f>
        <v>666</v>
      </c>
      <c r="G187" s="21">
        <f>G28</f>
        <v>666</v>
      </c>
      <c r="H187" s="18">
        <f t="shared" si="8"/>
        <v>100</v>
      </c>
      <c r="I187" s="20">
        <f t="shared" si="7"/>
        <v>0.001376924445736741</v>
      </c>
    </row>
    <row r="188" spans="1:9" ht="45.75" customHeight="1">
      <c r="A188" s="5"/>
      <c r="B188" s="1"/>
      <c r="C188" s="1" t="s">
        <v>109</v>
      </c>
      <c r="D188" s="2" t="s">
        <v>110</v>
      </c>
      <c r="E188" s="21">
        <f>E76</f>
        <v>250000</v>
      </c>
      <c r="F188" s="21">
        <f>F76</f>
        <v>230000</v>
      </c>
      <c r="G188" s="21">
        <f>G76</f>
        <v>261103</v>
      </c>
      <c r="H188" s="18">
        <f t="shared" si="8"/>
        <v>113.52304347826087</v>
      </c>
      <c r="I188" s="20">
        <f t="shared" si="7"/>
        <v>0.5398184738066071</v>
      </c>
    </row>
    <row r="189" spans="1:9" ht="15">
      <c r="A189" s="5"/>
      <c r="B189" s="1"/>
      <c r="C189" s="1" t="s">
        <v>89</v>
      </c>
      <c r="D189" s="2" t="s">
        <v>11</v>
      </c>
      <c r="E189" s="21">
        <f>E47+E56+E102+E108+E182+E175+E37</f>
        <v>452278</v>
      </c>
      <c r="F189" s="21">
        <f>F47+F56+F102+F108+F182+F175+F37</f>
        <v>452278</v>
      </c>
      <c r="G189" s="21">
        <f>G47+G56+G102+G108+G182+G175+G37</f>
        <v>373185</v>
      </c>
      <c r="H189" s="18">
        <f t="shared" si="8"/>
        <v>82.51230437916503</v>
      </c>
      <c r="I189" s="20">
        <f t="shared" si="7"/>
        <v>0.7715428667901888</v>
      </c>
    </row>
    <row r="190" spans="1:9" ht="61.5" customHeight="1">
      <c r="A190" s="5"/>
      <c r="B190" s="1"/>
      <c r="C190" s="1" t="s">
        <v>90</v>
      </c>
      <c r="D190" s="2" t="s">
        <v>72</v>
      </c>
      <c r="E190" s="21">
        <f>E29+E57+E92+E103+E109+E128+E167+E176</f>
        <v>156582</v>
      </c>
      <c r="F190" s="21">
        <f>F29+F57+F92+F103+F109+F128+F167+F176</f>
        <v>168382</v>
      </c>
      <c r="G190" s="21">
        <f>G29+G57+G92+G103+G109+G128+G167+G176</f>
        <v>136022</v>
      </c>
      <c r="H190" s="18">
        <f t="shared" si="8"/>
        <v>80.78179377843237</v>
      </c>
      <c r="I190" s="20">
        <f t="shared" si="7"/>
        <v>0.2812192446816862</v>
      </c>
    </row>
    <row r="191" spans="1:9" ht="15">
      <c r="A191" s="5"/>
      <c r="B191" s="1"/>
      <c r="C191" s="1" t="s">
        <v>91</v>
      </c>
      <c r="D191" s="2" t="s">
        <v>51</v>
      </c>
      <c r="E191" s="21">
        <f>E58+E129+E155+E163+E168+E177+E38</f>
        <v>6524139</v>
      </c>
      <c r="F191" s="21">
        <f>F58+F129+F155+F163+F168+F177+F38</f>
        <v>6994139</v>
      </c>
      <c r="G191" s="21">
        <f>G58+G129+G155+G163+G168+G177+G38</f>
        <v>5166939</v>
      </c>
      <c r="H191" s="18">
        <f t="shared" si="8"/>
        <v>73.8752689930812</v>
      </c>
      <c r="I191" s="20">
        <f t="shared" si="7"/>
        <v>10.68240933743326</v>
      </c>
    </row>
    <row r="192" spans="1:9" ht="30">
      <c r="A192" s="5"/>
      <c r="B192" s="1"/>
      <c r="C192" s="1" t="s">
        <v>100</v>
      </c>
      <c r="D192" s="2" t="s">
        <v>111</v>
      </c>
      <c r="E192" s="21">
        <f>E30</f>
        <v>3000000</v>
      </c>
      <c r="F192" s="21">
        <f>F30</f>
        <v>2500000</v>
      </c>
      <c r="G192" s="21">
        <f>G30</f>
        <v>606000</v>
      </c>
      <c r="H192" s="18">
        <f>G192/F192*100</f>
        <v>24.240000000000002</v>
      </c>
      <c r="I192" s="20">
        <f t="shared" si="7"/>
        <v>1.2528771983730707</v>
      </c>
    </row>
    <row r="193" spans="1:9" ht="15">
      <c r="A193" s="5"/>
      <c r="B193" s="1"/>
      <c r="C193" s="1" t="s">
        <v>152</v>
      </c>
      <c r="D193" s="2"/>
      <c r="E193" s="21">
        <v>0</v>
      </c>
      <c r="F193" s="21">
        <v>0</v>
      </c>
      <c r="G193" s="21">
        <f>G169</f>
        <v>60</v>
      </c>
      <c r="H193" s="18"/>
      <c r="I193" s="20">
        <f t="shared" si="7"/>
        <v>0.00012404724736367036</v>
      </c>
    </row>
    <row r="194" spans="1:9" ht="15">
      <c r="A194" s="5"/>
      <c r="B194" s="1"/>
      <c r="C194" s="1" t="s">
        <v>92</v>
      </c>
      <c r="D194" s="2" t="s">
        <v>12</v>
      </c>
      <c r="E194" s="21">
        <f>E21+E31+E48+E59+E89+E93+E104+E110+E122+E130+E135+E147+E160+E170+E178+E39</f>
        <v>38766</v>
      </c>
      <c r="F194" s="21">
        <f>F21+F31+F48+F59+F89+F93+F104+F110+F122+F130+F135+F147+F160+F170+F178+F39</f>
        <v>66766</v>
      </c>
      <c r="G194" s="21">
        <f>G21+G31+G48+G59+G89+G93+G104+G110+G122+G130+G135+G147+G160+G170+G178+G39</f>
        <v>73735</v>
      </c>
      <c r="H194" s="18">
        <f t="shared" si="8"/>
        <v>110.43794745828714</v>
      </c>
      <c r="I194" s="20">
        <f t="shared" si="7"/>
        <v>0.15244372973933726</v>
      </c>
    </row>
    <row r="195" spans="1:9" ht="15">
      <c r="A195" s="5"/>
      <c r="B195" s="1"/>
      <c r="C195" s="1" t="s">
        <v>128</v>
      </c>
      <c r="D195" s="2" t="s">
        <v>129</v>
      </c>
      <c r="E195" s="21">
        <f>E148</f>
        <v>0</v>
      </c>
      <c r="F195" s="21">
        <v>0</v>
      </c>
      <c r="G195" s="21">
        <v>0</v>
      </c>
      <c r="H195" s="18">
        <v>0</v>
      </c>
      <c r="I195" s="20">
        <f t="shared" si="7"/>
        <v>0</v>
      </c>
    </row>
    <row r="196" spans="1:9" ht="15" customHeight="1">
      <c r="A196" s="5"/>
      <c r="B196" s="1"/>
      <c r="C196" s="1" t="s">
        <v>114</v>
      </c>
      <c r="D196" s="2" t="s">
        <v>116</v>
      </c>
      <c r="E196" s="21">
        <v>0</v>
      </c>
      <c r="F196" s="21">
        <v>0</v>
      </c>
      <c r="G196" s="21">
        <v>0</v>
      </c>
      <c r="H196" s="18">
        <v>0</v>
      </c>
      <c r="I196" s="20">
        <f t="shared" si="7"/>
        <v>0</v>
      </c>
    </row>
    <row r="197" spans="1:9" ht="15" customHeight="1">
      <c r="A197" s="5"/>
      <c r="B197" s="1"/>
      <c r="C197" s="1" t="s">
        <v>117</v>
      </c>
      <c r="D197" s="2" t="s">
        <v>121</v>
      </c>
      <c r="E197" s="21">
        <f>E131+E123</f>
        <v>0</v>
      </c>
      <c r="F197" s="21">
        <f>F131</f>
        <v>4510</v>
      </c>
      <c r="G197" s="21">
        <f>G123+G131+G111</f>
        <v>10523</v>
      </c>
      <c r="H197" s="18">
        <f t="shared" si="8"/>
        <v>233.3259423503326</v>
      </c>
      <c r="I197" s="20">
        <f t="shared" si="7"/>
        <v>0.021755819733465055</v>
      </c>
    </row>
    <row r="198" spans="1:9" ht="15">
      <c r="A198" s="5"/>
      <c r="B198" s="1"/>
      <c r="C198" s="1" t="s">
        <v>93</v>
      </c>
      <c r="D198" s="2" t="s">
        <v>62</v>
      </c>
      <c r="E198" s="21">
        <f>E22+E32+E49+E60+E90+E94+E98+E105+E112+E124+E132+E136+E145+E149+E156+E161+E164+E171+E179+E40</f>
        <v>29454</v>
      </c>
      <c r="F198" s="21">
        <f>F22+F32+F49+F60+F90+F94+F98+F105+F112+F124+F132+F136+F145+F149+F156+F161+F164+F171+F179+F40+F69</f>
        <v>86798</v>
      </c>
      <c r="G198" s="21">
        <f>G22+G32+G49+G60+G90+G94+G98+G105+G112+G124+G132+G136+G145+G149+G156+G161+G164+G171+G179+G40+G69+G140</f>
        <v>95518</v>
      </c>
      <c r="H198" s="18">
        <f t="shared" si="8"/>
        <v>110.04631443120809</v>
      </c>
      <c r="I198" s="20">
        <f aca="true" t="shared" si="10" ref="I198:I218">SUM((G198/48368667)*100)</f>
        <v>0.19747908289471774</v>
      </c>
    </row>
    <row r="199" spans="1:9" ht="30">
      <c r="A199" s="5"/>
      <c r="B199" s="1"/>
      <c r="C199" s="1">
        <v>2007</v>
      </c>
      <c r="D199" s="2" t="s">
        <v>124</v>
      </c>
      <c r="E199" s="21">
        <f>E150+E137+E67</f>
        <v>383050</v>
      </c>
      <c r="F199" s="21">
        <f>F150+F137+F67</f>
        <v>710019</v>
      </c>
      <c r="G199" s="21">
        <f>G150+G137+G67</f>
        <v>283317</v>
      </c>
      <c r="H199" s="18">
        <f t="shared" si="8"/>
        <v>39.90273499723247</v>
      </c>
      <c r="I199" s="20">
        <f t="shared" si="10"/>
        <v>0.5857448996888833</v>
      </c>
    </row>
    <row r="200" spans="1:9" ht="30">
      <c r="A200" s="5"/>
      <c r="B200" s="1"/>
      <c r="C200" s="1">
        <v>2009</v>
      </c>
      <c r="D200" s="2" t="s">
        <v>124</v>
      </c>
      <c r="E200" s="21">
        <f>E138</f>
        <v>0</v>
      </c>
      <c r="F200" s="21">
        <f>F138</f>
        <v>17311</v>
      </c>
      <c r="G200" s="21">
        <f>G138</f>
        <v>10810</v>
      </c>
      <c r="H200" s="18">
        <f t="shared" si="8"/>
        <v>62.445843683207215</v>
      </c>
      <c r="I200" s="20">
        <f t="shared" si="10"/>
        <v>0.022349179066687944</v>
      </c>
    </row>
    <row r="201" spans="1:9" ht="47.25" customHeight="1">
      <c r="A201" s="5"/>
      <c r="B201" s="1"/>
      <c r="C201" s="1">
        <v>2110</v>
      </c>
      <c r="D201" s="2" t="s">
        <v>6</v>
      </c>
      <c r="E201" s="21">
        <f>E7+E33+E41+E43+E45+E50+E54+E72+E119+E62</f>
        <v>5484501</v>
      </c>
      <c r="F201" s="21">
        <f>F7+F33+F41+F43+F45+F50+F54+F72+F119+F62+F13</f>
        <v>5689136</v>
      </c>
      <c r="G201" s="21">
        <f>G7+G33+G41+G43+G45+G50+G54+G72+G119+G62</f>
        <v>4089145</v>
      </c>
      <c r="H201" s="18">
        <f t="shared" si="8"/>
        <v>71.87637982287644</v>
      </c>
      <c r="I201" s="20">
        <f t="shared" si="10"/>
        <v>8.454119688681931</v>
      </c>
    </row>
    <row r="202" spans="1:9" ht="15" customHeight="1">
      <c r="A202" s="5"/>
      <c r="B202" s="1"/>
      <c r="C202" s="1">
        <v>2120</v>
      </c>
      <c r="D202" s="2"/>
      <c r="E202" s="21">
        <v>0</v>
      </c>
      <c r="F202" s="21">
        <v>0</v>
      </c>
      <c r="G202" s="21">
        <f>G141</f>
        <v>22830</v>
      </c>
      <c r="H202" s="18">
        <v>0</v>
      </c>
      <c r="I202" s="20">
        <f t="shared" si="10"/>
        <v>0.047199977621876575</v>
      </c>
    </row>
    <row r="203" spans="1:9" ht="30">
      <c r="A203" s="5"/>
      <c r="B203" s="1"/>
      <c r="C203" s="1">
        <v>2130</v>
      </c>
      <c r="D203" s="2" t="s">
        <v>84</v>
      </c>
      <c r="E203" s="21">
        <f>E25+E133+E125</f>
        <v>5536326</v>
      </c>
      <c r="F203" s="21">
        <f>F25+F133+F125+F11</f>
        <v>25298910</v>
      </c>
      <c r="G203" s="21">
        <f>G25+G133+G125</f>
        <v>5255804</v>
      </c>
      <c r="H203" s="18">
        <f t="shared" si="8"/>
        <v>20.774823895574947</v>
      </c>
      <c r="I203" s="20">
        <f t="shared" si="10"/>
        <v>10.86613364804947</v>
      </c>
    </row>
    <row r="204" spans="1:9" ht="35.25" customHeight="1">
      <c r="A204" s="5"/>
      <c r="B204" s="1"/>
      <c r="C204" s="1">
        <v>2310</v>
      </c>
      <c r="D204" s="2" t="s">
        <v>79</v>
      </c>
      <c r="E204" s="21">
        <f>E65+E100+E114+E116+E157+E173+E95</f>
        <v>4896360</v>
      </c>
      <c r="F204" s="21">
        <f>F65+F100+F114+F116+F157+F173+F95</f>
        <v>4605718</v>
      </c>
      <c r="G204" s="21">
        <f>G65+G100+G114+G116+G157+G173+G95</f>
        <v>3498299</v>
      </c>
      <c r="H204" s="18">
        <f>G204/F204*100</f>
        <v>75.95556219464588</v>
      </c>
      <c r="I204" s="20">
        <f t="shared" si="10"/>
        <v>7.232572690084678</v>
      </c>
    </row>
    <row r="205" spans="1:9" ht="31.5" customHeight="1">
      <c r="A205" s="5"/>
      <c r="B205" s="1"/>
      <c r="C205" s="1">
        <v>2320</v>
      </c>
      <c r="D205" s="2" t="s">
        <v>80</v>
      </c>
      <c r="E205" s="21">
        <f>E126+E142+E151</f>
        <v>2218979</v>
      </c>
      <c r="F205" s="21">
        <f>F126+F142+F151</f>
        <v>2195044</v>
      </c>
      <c r="G205" s="21">
        <f>G126+G142+G151</f>
        <v>1743483</v>
      </c>
      <c r="H205" s="18">
        <f t="shared" si="8"/>
        <v>79.42815724878407</v>
      </c>
      <c r="I205" s="20">
        <f t="shared" si="10"/>
        <v>3.6045711162559018</v>
      </c>
    </row>
    <row r="206" spans="1:9" ht="47.25" customHeight="1">
      <c r="A206" s="5"/>
      <c r="B206" s="1"/>
      <c r="C206" s="1">
        <v>2360</v>
      </c>
      <c r="D206" s="2" t="s">
        <v>81</v>
      </c>
      <c r="E206" s="21">
        <f>E34</f>
        <v>297750</v>
      </c>
      <c r="F206" s="21">
        <f>F34</f>
        <v>810000</v>
      </c>
      <c r="G206" s="21">
        <f>G34</f>
        <v>813774</v>
      </c>
      <c r="H206" s="18">
        <f t="shared" si="8"/>
        <v>100.46592592592593</v>
      </c>
      <c r="I206" s="20">
        <f t="shared" si="10"/>
        <v>1.682440411268725</v>
      </c>
    </row>
    <row r="207" spans="1:9" ht="30.75" customHeight="1">
      <c r="A207" s="5"/>
      <c r="B207" s="1"/>
      <c r="C207" s="1">
        <v>2440</v>
      </c>
      <c r="D207" s="2" t="s">
        <v>64</v>
      </c>
      <c r="E207" s="21">
        <f>E152</f>
        <v>562300</v>
      </c>
      <c r="F207" s="21">
        <f>F152</f>
        <v>559500</v>
      </c>
      <c r="G207" s="21">
        <f>G152</f>
        <v>420000</v>
      </c>
      <c r="H207" s="18">
        <f t="shared" si="8"/>
        <v>75.06702412868633</v>
      </c>
      <c r="I207" s="20">
        <f t="shared" si="10"/>
        <v>0.8683307315456925</v>
      </c>
    </row>
    <row r="208" spans="1:9" ht="45.75" customHeight="1">
      <c r="A208" s="5"/>
      <c r="B208" s="1"/>
      <c r="C208" s="1">
        <v>2460</v>
      </c>
      <c r="D208" s="2" t="s">
        <v>133</v>
      </c>
      <c r="E208" s="21">
        <f>E16</f>
        <v>122738</v>
      </c>
      <c r="F208" s="21">
        <f>F16</f>
        <v>129238</v>
      </c>
      <c r="G208" s="21">
        <f>G16</f>
        <v>90207</v>
      </c>
      <c r="H208" s="18">
        <f t="shared" si="8"/>
        <v>69.79913028675776</v>
      </c>
      <c r="I208" s="20">
        <f t="shared" si="10"/>
        <v>0.1864988340489102</v>
      </c>
    </row>
    <row r="209" spans="1:9" ht="30">
      <c r="A209" s="5"/>
      <c r="B209" s="1"/>
      <c r="C209" s="1">
        <v>2700</v>
      </c>
      <c r="D209" s="2" t="s">
        <v>108</v>
      </c>
      <c r="E209" s="21">
        <f>E106+E66+E165</f>
        <v>0</v>
      </c>
      <c r="F209" s="21">
        <f>F66+F106+F165</f>
        <v>106280</v>
      </c>
      <c r="G209" s="21">
        <f>G66+G106+G165</f>
        <v>83279</v>
      </c>
      <c r="H209" s="18">
        <f t="shared" si="8"/>
        <v>78.35811065111028</v>
      </c>
      <c r="I209" s="20">
        <f t="shared" si="10"/>
        <v>0.17217551188665176</v>
      </c>
    </row>
    <row r="210" spans="1:9" ht="45" customHeight="1">
      <c r="A210" s="5"/>
      <c r="B210" s="1"/>
      <c r="C210" s="1">
        <v>2710</v>
      </c>
      <c r="D210" s="2" t="s">
        <v>131</v>
      </c>
      <c r="E210" s="21">
        <v>0</v>
      </c>
      <c r="F210" s="21">
        <v>0</v>
      </c>
      <c r="G210" s="21">
        <v>0</v>
      </c>
      <c r="H210" s="18">
        <v>0</v>
      </c>
      <c r="I210" s="20">
        <f t="shared" si="10"/>
        <v>0</v>
      </c>
    </row>
    <row r="211" spans="1:9" ht="18" customHeight="1">
      <c r="A211" s="5"/>
      <c r="B211" s="1"/>
      <c r="C211" s="1">
        <v>2760</v>
      </c>
      <c r="D211" s="2" t="s">
        <v>127</v>
      </c>
      <c r="E211" s="21">
        <v>0</v>
      </c>
      <c r="F211" s="21">
        <v>0</v>
      </c>
      <c r="G211" s="21">
        <v>0</v>
      </c>
      <c r="H211" s="18">
        <v>0</v>
      </c>
      <c r="I211" s="20">
        <f t="shared" si="10"/>
        <v>0</v>
      </c>
    </row>
    <row r="212" spans="1:9" ht="15">
      <c r="A212" s="5"/>
      <c r="B212" s="1"/>
      <c r="C212" s="1">
        <v>2920</v>
      </c>
      <c r="D212" s="2" t="s">
        <v>38</v>
      </c>
      <c r="E212" s="21">
        <f>E82+E84+E86</f>
        <v>22583543</v>
      </c>
      <c r="F212" s="21">
        <f>F82+F84+F86</f>
        <v>22066645</v>
      </c>
      <c r="G212" s="21">
        <f>G82+G84+G86</f>
        <v>18115160</v>
      </c>
      <c r="H212" s="18">
        <f t="shared" si="8"/>
        <v>82.09295069549539</v>
      </c>
      <c r="I212" s="20">
        <f t="shared" si="10"/>
        <v>37.45226222587445</v>
      </c>
    </row>
    <row r="213" spans="1:9" ht="60.75" customHeight="1">
      <c r="A213" s="5"/>
      <c r="B213" s="1"/>
      <c r="C213" s="1">
        <v>6300</v>
      </c>
      <c r="D213" s="2" t="s">
        <v>132</v>
      </c>
      <c r="E213" s="22">
        <f>E23</f>
        <v>0</v>
      </c>
      <c r="F213" s="22">
        <f>F23+F9</f>
        <v>622000</v>
      </c>
      <c r="G213" s="22">
        <f>G23</f>
        <v>600000</v>
      </c>
      <c r="H213" s="18">
        <f t="shared" si="8"/>
        <v>96.46302250803859</v>
      </c>
      <c r="I213" s="20">
        <f t="shared" si="10"/>
        <v>1.2404724736367037</v>
      </c>
    </row>
    <row r="214" spans="1:9" ht="45" customHeight="1">
      <c r="A214" s="5"/>
      <c r="B214" s="1"/>
      <c r="C214" s="1">
        <v>6610</v>
      </c>
      <c r="D214" s="2" t="s">
        <v>107</v>
      </c>
      <c r="E214" s="22">
        <f>E96+E158</f>
        <v>47000</v>
      </c>
      <c r="F214" s="39">
        <f>F96+F158</f>
        <v>0</v>
      </c>
      <c r="G214" s="39">
        <f>G96+G158</f>
        <v>0</v>
      </c>
      <c r="H214" s="29">
        <v>0</v>
      </c>
      <c r="I214" s="20">
        <f t="shared" si="10"/>
        <v>0</v>
      </c>
    </row>
    <row r="215" spans="1:9" ht="60" customHeight="1" thickBot="1">
      <c r="A215" s="15"/>
      <c r="B215" s="16"/>
      <c r="C215" s="16">
        <v>6630</v>
      </c>
      <c r="D215" s="42" t="s">
        <v>140</v>
      </c>
      <c r="E215" s="38">
        <v>0</v>
      </c>
      <c r="F215" s="24">
        <f>F19</f>
        <v>435000</v>
      </c>
      <c r="G215" s="24">
        <v>0</v>
      </c>
      <c r="H215" s="40">
        <v>0</v>
      </c>
      <c r="I215" s="20">
        <f t="shared" si="10"/>
        <v>0</v>
      </c>
    </row>
    <row r="216" spans="1:9" ht="15.75" thickBot="1">
      <c r="A216" s="15"/>
      <c r="B216" s="16"/>
      <c r="C216" s="41"/>
      <c r="D216" s="43" t="s">
        <v>82</v>
      </c>
      <c r="E216" s="25">
        <f>SUM(E184:E214)</f>
        <v>62410858</v>
      </c>
      <c r="F216" s="25">
        <f>SUM(F184:F215)</f>
        <v>83244214</v>
      </c>
      <c r="G216" s="25">
        <f>SUM(G184:G214)</f>
        <v>48368667</v>
      </c>
      <c r="H216" s="26">
        <f t="shared" si="8"/>
        <v>58.10453925362308</v>
      </c>
      <c r="I216" s="20">
        <f t="shared" si="10"/>
        <v>100</v>
      </c>
    </row>
    <row r="217" spans="1:9" ht="15" thickBot="1">
      <c r="A217" s="46" t="s">
        <v>123</v>
      </c>
      <c r="B217" s="47"/>
      <c r="C217" s="47"/>
      <c r="D217" s="48"/>
      <c r="E217" s="27">
        <f>E184+E185+E186+E187+E188+E189+E190+E191+E194+E199+E200+E201+E203+E204+E205+E206+E207+E208+E209+E210+E212+E198+E197+E195</f>
        <v>59363858</v>
      </c>
      <c r="F217" s="27">
        <f>F184+F185+F186+F187+F188+F189+F190+F191+F194+F199+F200+F201+F203+F204+F205+F206+F207+F208+F209+F210+F212+F198+F197+F195</f>
        <v>79687214</v>
      </c>
      <c r="G217" s="27">
        <f>G184+G185+G186+G187+G188+G189+G190+G191+G194+G199+G200+G201+G203+G204+G205+G206+G207+G208+G209+G210+G212+G198+G197+G195</f>
        <v>47139777</v>
      </c>
      <c r="H217" s="26">
        <f t="shared" si="8"/>
        <v>59.156010900318336</v>
      </c>
      <c r="I217" s="20">
        <f t="shared" si="10"/>
        <v>97.45932630312099</v>
      </c>
    </row>
    <row r="218" spans="1:9" ht="15" thickBot="1">
      <c r="A218" s="49" t="s">
        <v>122</v>
      </c>
      <c r="B218" s="50"/>
      <c r="C218" s="50"/>
      <c r="D218" s="51"/>
      <c r="E218" s="28">
        <f>E192+E214+E213</f>
        <v>3047000</v>
      </c>
      <c r="F218" s="28">
        <f>F192+F214+F213+F215</f>
        <v>3557000</v>
      </c>
      <c r="G218" s="28">
        <f>G192+G214+G213+G215</f>
        <v>1206000</v>
      </c>
      <c r="H218" s="33">
        <f t="shared" si="8"/>
        <v>33.90497610345797</v>
      </c>
      <c r="I218" s="20">
        <f t="shared" si="10"/>
        <v>2.4933496720097743</v>
      </c>
    </row>
    <row r="219" spans="5:8" ht="12.75">
      <c r="E219" s="13"/>
      <c r="F219" s="13"/>
      <c r="G219" s="13"/>
      <c r="H219" s="13"/>
    </row>
    <row r="220" spans="5:8" ht="12.75">
      <c r="E220" s="13"/>
      <c r="F220" s="13"/>
      <c r="G220" s="13"/>
      <c r="H220" s="17"/>
    </row>
    <row r="221" spans="5:8" ht="12.75">
      <c r="E221" s="12"/>
      <c r="F221" s="13"/>
      <c r="G221" s="12"/>
      <c r="H221" s="12"/>
    </row>
    <row r="222" spans="6:8" ht="12.75">
      <c r="F222" s="13"/>
      <c r="H222" s="12"/>
    </row>
    <row r="223" ht="12.75">
      <c r="F223" s="13"/>
    </row>
  </sheetData>
  <sheetProtection/>
  <mergeCells count="4">
    <mergeCell ref="A1:I1"/>
    <mergeCell ref="A2:I2"/>
    <mergeCell ref="A217:D217"/>
    <mergeCell ref="A218:D21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2012-09-21T10:20:21Z</cp:lastPrinted>
  <dcterms:created xsi:type="dcterms:W3CDTF">2005-11-08T07:22:52Z</dcterms:created>
  <dcterms:modified xsi:type="dcterms:W3CDTF">2012-10-18T08:31:00Z</dcterms:modified>
  <cp:category/>
  <cp:version/>
  <cp:contentType/>
  <cp:contentStatus/>
</cp:coreProperties>
</file>