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<sst xmlns="http://schemas.openxmlformats.org/spreadsheetml/2006/main" count="361" uniqueCount="161">
  <si>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</si>
  <si>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</si>
  <si>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</si>
  <si>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</si>
  <si>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</si>
  <si>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</si>
  <si>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</si>
  <si>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</si>
  <si>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</si>
  <si>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</si>
  <si>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</si>
  <si>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</si>
  <si>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</si>
  <si>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</si>
  <si>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</si>
  <si>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</si>
  <si>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</si>
  <si>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</si>
  <si>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</si>
  <si>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</si>
  <si>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</si>
  <si>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</si>
  <si>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</si>
  <si>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</si>
  <si>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</si>
  <si>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</si>
  <si>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</si>
  <si>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</si>
  <si>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</si>
  <si>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</si>
  <si>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</si>
  <si>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</si>
  <si>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</si>
  <si>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</si>
  <si>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</si>
  <si>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</si>
  <si>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</si>
  <si>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</si>
  <si>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</si>
  <si>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</si>
  <si>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</si>
  <si>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</si>
  <si>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</si>
  <si>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</si>
  <si>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</si>
  <si>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</si>
  <si>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</si>
  <si>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</si>
  <si>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</si>
  <si>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</si>
  <si>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</si>
  <si>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</si>
  <si>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</si>
  <si>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</si>
  <si>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</si>
  <si>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</si>
  <si>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</si>
  <si>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</si>
  <si>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</si>
  <si>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</si>
  <si>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</si>
  <si>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</si>
  <si>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</si>
  <si>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</si>
  <si>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</si>
  <si>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</si>
  <si>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</si>
  <si>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</si>
  <si>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</si>
  <si>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</si>
  <si>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</si>
  <si>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</si>
  <si>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</si>
  <si>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</si>
  <si>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</si>
  <si>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</si>
  <si>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</si>
  <si>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</si>
  <si>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</si>
  <si>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</si>
  <si>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</si>
  <si>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</si>
  <si>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</si>
  <si>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</si>
  <si>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</si>
  <si>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</si>
  <si>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</si>
  <si>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</si>
  <si>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</si>
  <si>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</si>
  <si>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</si>
  <si>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</si>
  <si>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</si>
  <si>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</si>
  <si>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</si>
  <si>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</si>
  <si>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</si>
  <si>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</si>
  <si>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</si>
  <si>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</si>
  <si>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</si>
  <si>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</si>
  <si>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</si>
  <si>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</si>
  <si>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</si>
  <si>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</si>
  <si>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</si>
  <si>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</si>
  <si>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</si>
  <si>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</si>
  <si>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</si>
  <si>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</si>
  <si>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</si>
  <si>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</si>
  <si>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O927</t>
  </si>
  <si>
    <t>Pozostałe odsetki…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</si>
  <si>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</si>
  <si>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</si>
  <si>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>Dotacja celowa otrzymana  z tytułu pomocy finansowej udzielonej między jednostkami samorządu terytorialnego  na dofinansowanie własnych zadań inwestycyjnych i zakupów  inwestycyjnych</t>
  </si>
  <si>
    <t>Wpłaty z tytułu odpłatnego nabycia  prawa własnosci  oraz prawa użytkowania  wieczystego nieruchomości</t>
  </si>
  <si>
    <t>Środki otrzymane od pozostałych jednostek zaliczanych do sektora finansów publicznych na finansowanie lub dofinansowanie  kosztów realizacji  inwestycji  i zakupów inwestycyjnych jednostek zaliczanych do sektora finansów publicznych</t>
  </si>
  <si>
    <t>Dotacje celowe  otrzymane z budżetu państwa na realizację inwestycji i zakupów inwestycyjnych własnych powiatu</t>
  </si>
  <si>
    <t>TURYSTYKA</t>
  </si>
  <si>
    <t>Zadania w zakresie upowszechniania turystyki</t>
  </si>
  <si>
    <t xml:space="preserve">Pozostała działalność </t>
  </si>
  <si>
    <t>Otrzymane spadki,zapisy i darowizny w postaci pieniężnej</t>
  </si>
  <si>
    <t>Dotacje celowe otrzymane z budżetu  państwa na realizację bieżących zadań powiatu</t>
  </si>
  <si>
    <t>Srodki na dofinansowanie  własnych zadań bieżących gmin (związków gmin),powiatów (zwiazków powiatów), samorządów województw,pozyskane z innych źródeł</t>
  </si>
  <si>
    <t>O680</t>
  </si>
  <si>
    <t>O870</t>
  </si>
  <si>
    <t>Wpływy od rodziców  z tytułu odpłatności za utrzymanie dzieci (wychowanków) w placówkach opiekuńczo-wychowawczych i w rodzinach zastępczych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</si>
  <si>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</si>
  <si>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</si>
  <si>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</si>
  <si>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>Dotacje celowe otrzymane z gminy na inwestycje i zakupy inwestycyjne realizowane na podstawie porozumień  (umów) między jednostkami samorządu terytorialnego</t>
  </si>
  <si>
    <t>Wpływy z opłat za trwały zarząd , użytkowanie,służebność  i użytkowanie wieczyste  nieruchomości</t>
  </si>
  <si>
    <t>Dotacje celowe w ramach programów finansowanych z udziałem środków  europejskich oraz środków o których mowa  w art.5 ust.1 pkt 3 oraz ust 3 pkt 5 i 6 ustawy ,lub płatności w ramach budżetów europejskich</t>
  </si>
  <si>
    <t>Dotacje otrzymane z państwowych funduszy celowych na realizację zadań  bieżących jednostek sektora finansów publicznych</t>
  </si>
  <si>
    <t>Wpływy z opłat  za trwały zarząd, użytkowanie , służebność  i użytkowanie wieczyste  nieruchomości</t>
  </si>
  <si>
    <t>OBRONA NARODOWA</t>
  </si>
  <si>
    <t>Pozostałe wydatki obronne</t>
  </si>
  <si>
    <t>Kwalifikacja wojskowa</t>
  </si>
  <si>
    <t>Dotacja celowa  otrzymana z tytułu pomocy finansowej udzielonej między jednostkami samorządu terytorialnego  na dofinansowanie własnych zadań bieżących</t>
  </si>
  <si>
    <t>Środki na dofinansowanie własnych zadań bieżących gmin (związkwów gmin),powiatów(związków powiatów), samorządów województw,pozyskane z innych źródeł</t>
  </si>
  <si>
    <t>O1095</t>
  </si>
  <si>
    <t>O910</t>
  </si>
  <si>
    <t>Odsetki od nieterminowych wpłat z tytułu podatków i opłat</t>
  </si>
  <si>
    <t>Dotacje celowe otrzymane z budżetu państwa na inwestycje i zakupy inwestycyjne z zakresu administracji rządowej oraz inne zadania zlecone ustawami realizowane przez powiat</t>
  </si>
  <si>
    <t>Dotacje celowe w ramach programów finansowanych ze środkó europejskich oraz środkó o których mowa w art..5 ust.1 pkt 3 oraz ust 3 pkt 5 i 6 ustawy,lub płatności w ramach budżtu środków europejskich</t>
  </si>
  <si>
    <t>Środki na dofinansowanie własnych zadań bieżących gmin (związków gmin,powiatów (związków powiatów) samorządów województw, pozyskane z innych źródeł</t>
  </si>
  <si>
    <t>% (kol 7:6)</t>
  </si>
  <si>
    <t>Plan na 2015r. wg uchwały budżetowej</t>
  </si>
  <si>
    <t>Plan na 2015 po zmianach</t>
  </si>
  <si>
    <t>Wykonanie na 31.03.2015</t>
  </si>
  <si>
    <t xml:space="preserve">                            DOCHODY  POWIATU  PLANOWANE DO REALIZACJI I ZREALIZOWANE W I KWARTALE 2015</t>
  </si>
  <si>
    <t>Środki na dofinansowanie własnych zadań bieżących gmin (związków gmin),powiatów (związków powiatów),samorządów województw pozyskane z innych źródeł</t>
  </si>
  <si>
    <t>Realizacja zadań wymagających stosowania specjalnej organizacji  nauki i metod pracy dla dzieci i młodzieży w szkołach podstawowych,gimnazjach,liceach ogólnokształcących liceach profilowanych i szkołach zawodowych oraz szkołąch artystycznych</t>
  </si>
  <si>
    <t>O900</t>
  </si>
  <si>
    <t>Odsetki od dotacji oraz płatności:wykorzystanych niezgodnie  z przeznaczeniem lub wykorzystanych  z naruszeniem procedur ,o których mowa  w art.184 ustawy,pobranych nienależnie lub w nadmiernej wysokosci</t>
  </si>
  <si>
    <t>Wpływy ze zwrotów dotacji oraz płatności, w tym wykorzystanych niezgodnie z przeznaczeniem  lub wykorzystanych z naruszeniem procedur , o których mowa w art.184 ustawy,pobranych nienależnie lub w nadmiernej wysokości</t>
  </si>
  <si>
    <t xml:space="preserve">Środki z Funduszu Pracy otrzymane przez powiat z przeznaczeniem na finansowanie kosztów wynagrodzenia i składek na ubezpieczenia społeczne pracowników powiatowego urzędu pracy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</si>
</sst>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horizontal="center" wrapText="1"/>
    </xf>
    <xf numFmtId="169" fontId="7" fillId="0" borderId="10" xfId="42" applyNumberFormat="1" applyFont="1" applyBorder="1" applyAlignment="1">
      <alignment horizontal="center" wrapText="1"/>
    </xf>
    <xf numFmtId="169" fontId="8" fillId="0" borderId="16" xfId="42" applyNumberFormat="1" applyFont="1" applyBorder="1" applyAlignment="1">
      <alignment horizontal="center" wrapText="1"/>
    </xf>
    <xf numFmtId="169" fontId="7" fillId="0" borderId="17" xfId="42" applyNumberFormat="1" applyFont="1" applyBorder="1" applyAlignment="1">
      <alignment horizontal="center" wrapText="1"/>
    </xf>
    <xf numFmtId="169" fontId="7" fillId="0" borderId="17" xfId="42" applyNumberFormat="1" applyFont="1" applyFill="1" applyBorder="1" applyAlignment="1">
      <alignment horizontal="center" wrapText="1"/>
    </xf>
    <xf numFmtId="169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9" fillId="0" borderId="0" xfId="0" applyFont="1" applyAlignment="1">
      <alignment/>
    </xf>
    <xf numFmtId="169" fontId="8" fillId="0" borderId="16" xfId="42" applyNumberFormat="1" applyFont="1" applyBorder="1" applyAlignment="1">
      <alignment wrapText="1"/>
    </xf>
    <xf numFmtId="43" fontId="8" fillId="0" borderId="10" xfId="42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8" fillId="0" borderId="16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169" fontId="7" fillId="0" borderId="10" xfId="42" applyNumberFormat="1" applyFont="1" applyBorder="1" applyAlignment="1">
      <alignment vertical="center" wrapText="1"/>
    </xf>
    <xf numFmtId="43" fontId="7" fillId="0" borderId="21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239">
      <selection activeCell="G256" sqref="G256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421875" style="0" customWidth="1"/>
    <col min="4" max="4" width="50.57421875" style="0" customWidth="1"/>
    <col min="5" max="7" width="11.7109375" style="0" customWidth="1"/>
    <col min="8" max="8" width="9.57421875" style="0" customWidth="1"/>
    <col min="9" max="9" width="9.8515625" style="0" customWidth="1"/>
  </cols>
  <sheetData>
    <row r="1" spans="1:9" ht="12.75" customHeight="1">
      <c r="A1" s="46" t="s">
        <v>154</v>
      </c>
      <c r="B1" s="46"/>
      <c r="C1" s="46"/>
      <c r="D1" s="46"/>
      <c r="E1" s="46"/>
      <c r="F1" s="46"/>
      <c r="G1" s="46"/>
      <c r="H1" s="46"/>
      <c r="I1" s="46"/>
    </row>
    <row r="2" spans="1:9" ht="15.75" customHeight="1" thickBot="1">
      <c r="A2" s="47" t="s">
        <v>117</v>
      </c>
      <c r="B2" s="47"/>
      <c r="C2" s="47"/>
      <c r="D2" s="47"/>
      <c r="E2" s="47"/>
      <c r="F2" s="47"/>
      <c r="G2" s="47"/>
      <c r="H2" s="47"/>
      <c r="I2" s="47"/>
    </row>
    <row r="3" spans="1:9" ht="54" customHeight="1">
      <c r="A3" s="8" t="s">
        <v>0</v>
      </c>
      <c r="B3" s="7" t="s">
        <v>1</v>
      </c>
      <c r="C3" s="7" t="s">
        <v>2</v>
      </c>
      <c r="D3" s="7" t="s">
        <v>3</v>
      </c>
      <c r="E3" s="7" t="s">
        <v>151</v>
      </c>
      <c r="F3" s="7" t="s">
        <v>152</v>
      </c>
      <c r="G3" s="7" t="s">
        <v>153</v>
      </c>
      <c r="H3" s="7" t="s">
        <v>150</v>
      </c>
      <c r="I3" s="9" t="s">
        <v>112</v>
      </c>
    </row>
    <row r="4" spans="1:9" ht="12.75" customHeigh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5">
        <v>9</v>
      </c>
    </row>
    <row r="5" spans="1:9" ht="13.5" customHeight="1">
      <c r="A5" s="21" t="s">
        <v>79</v>
      </c>
      <c r="B5" s="22"/>
      <c r="C5" s="23"/>
      <c r="D5" s="23" t="s">
        <v>4</v>
      </c>
      <c r="E5" s="11">
        <f>E6+E8</f>
        <v>29848</v>
      </c>
      <c r="F5" s="11">
        <f>F6+F8</f>
        <v>29848</v>
      </c>
      <c r="G5" s="11">
        <f>G6+G8</f>
        <v>5962</v>
      </c>
      <c r="H5" s="12">
        <f>G5/F5*100</f>
        <v>19.974537657464488</v>
      </c>
      <c r="I5" s="13">
        <f>SUM((G5/16246708)*100)</f>
        <v>0.03669666494898536</v>
      </c>
    </row>
    <row r="6" spans="1:9" ht="12.75">
      <c r="A6" s="24"/>
      <c r="B6" s="25" t="s">
        <v>90</v>
      </c>
      <c r="C6" s="26"/>
      <c r="D6" s="26" t="s">
        <v>5</v>
      </c>
      <c r="E6" s="14">
        <f>E7</f>
        <v>6000</v>
      </c>
      <c r="F6" s="14">
        <f>F7</f>
        <v>6000</v>
      </c>
      <c r="G6" s="14">
        <v>0</v>
      </c>
      <c r="H6" s="38">
        <f>G6/F6*100</f>
        <v>0</v>
      </c>
      <c r="I6" s="13">
        <f aca="true" t="shared" si="0" ref="I6:I69">SUM((G6/16246708)*100)</f>
        <v>0</v>
      </c>
    </row>
    <row r="7" spans="1:9" ht="37.5" customHeight="1">
      <c r="A7" s="24"/>
      <c r="B7" s="25"/>
      <c r="C7" s="25">
        <v>2110</v>
      </c>
      <c r="D7" s="26" t="s">
        <v>6</v>
      </c>
      <c r="E7" s="14">
        <v>6000</v>
      </c>
      <c r="F7" s="14">
        <v>6000</v>
      </c>
      <c r="G7" s="14">
        <v>0</v>
      </c>
      <c r="H7" s="38">
        <f aca="true" t="shared" si="1" ref="H7:H69">G7/F7*100</f>
        <v>0</v>
      </c>
      <c r="I7" s="13">
        <f t="shared" si="0"/>
        <v>0</v>
      </c>
    </row>
    <row r="8" spans="1:9" ht="12.75" customHeight="1">
      <c r="A8" s="24"/>
      <c r="B8" s="25" t="s">
        <v>144</v>
      </c>
      <c r="C8" s="25"/>
      <c r="D8" s="26" t="s">
        <v>50</v>
      </c>
      <c r="E8" s="14">
        <f>E9</f>
        <v>23848</v>
      </c>
      <c r="F8" s="14">
        <f>F9</f>
        <v>23848</v>
      </c>
      <c r="G8" s="14">
        <f>G9</f>
        <v>5962</v>
      </c>
      <c r="H8" s="38">
        <f t="shared" si="1"/>
        <v>25</v>
      </c>
      <c r="I8" s="13">
        <f t="shared" si="0"/>
        <v>0.03669666494898536</v>
      </c>
    </row>
    <row r="9" spans="1:9" ht="38.25" customHeight="1">
      <c r="A9" s="24"/>
      <c r="B9" s="25"/>
      <c r="C9" s="25">
        <v>2110</v>
      </c>
      <c r="D9" s="26" t="s">
        <v>6</v>
      </c>
      <c r="E9" s="14">
        <v>23848</v>
      </c>
      <c r="F9" s="14">
        <v>23848</v>
      </c>
      <c r="G9" s="14">
        <v>5962</v>
      </c>
      <c r="H9" s="38">
        <f t="shared" si="1"/>
        <v>25</v>
      </c>
      <c r="I9" s="13">
        <f t="shared" si="0"/>
        <v>0.03669666494898536</v>
      </c>
    </row>
    <row r="10" spans="1:9" ht="12.75">
      <c r="A10" s="21" t="s">
        <v>80</v>
      </c>
      <c r="B10" s="22"/>
      <c r="C10" s="22"/>
      <c r="D10" s="23" t="s">
        <v>7</v>
      </c>
      <c r="E10" s="11">
        <f aca="true" t="shared" si="2" ref="E10:G11">E11</f>
        <v>130000</v>
      </c>
      <c r="F10" s="11">
        <f t="shared" si="2"/>
        <v>130000</v>
      </c>
      <c r="G10" s="11">
        <f t="shared" si="2"/>
        <v>30640.83</v>
      </c>
      <c r="H10" s="39">
        <f t="shared" si="1"/>
        <v>23.569869230769232</v>
      </c>
      <c r="I10" s="13">
        <f t="shared" si="0"/>
        <v>0.18859716072942284</v>
      </c>
    </row>
    <row r="11" spans="1:9" ht="12.75">
      <c r="A11" s="24"/>
      <c r="B11" s="25" t="s">
        <v>91</v>
      </c>
      <c r="C11" s="25"/>
      <c r="D11" s="26" t="s">
        <v>8</v>
      </c>
      <c r="E11" s="14">
        <f t="shared" si="2"/>
        <v>130000</v>
      </c>
      <c r="F11" s="14">
        <f t="shared" si="2"/>
        <v>130000</v>
      </c>
      <c r="G11" s="14">
        <f t="shared" si="2"/>
        <v>30640.83</v>
      </c>
      <c r="H11" s="38">
        <f t="shared" si="1"/>
        <v>23.569869230769232</v>
      </c>
      <c r="I11" s="13">
        <f t="shared" si="0"/>
        <v>0.18859716072942284</v>
      </c>
    </row>
    <row r="12" spans="1:9" ht="39.75" customHeight="1">
      <c r="A12" s="24"/>
      <c r="B12" s="25"/>
      <c r="C12" s="25">
        <v>2460</v>
      </c>
      <c r="D12" s="26" t="s">
        <v>77</v>
      </c>
      <c r="E12" s="14">
        <v>130000</v>
      </c>
      <c r="F12" s="14">
        <v>130000</v>
      </c>
      <c r="G12" s="14">
        <v>30640.83</v>
      </c>
      <c r="H12" s="38">
        <f t="shared" si="1"/>
        <v>23.569869230769232</v>
      </c>
      <c r="I12" s="13">
        <f t="shared" si="0"/>
        <v>0.18859716072942284</v>
      </c>
    </row>
    <row r="13" spans="1:9" ht="12.75">
      <c r="A13" s="21">
        <v>600</v>
      </c>
      <c r="B13" s="22"/>
      <c r="C13" s="22"/>
      <c r="D13" s="23" t="s">
        <v>9</v>
      </c>
      <c r="E13" s="11">
        <f>E14+E17+E20</f>
        <v>985</v>
      </c>
      <c r="F13" s="11">
        <f>F14+F17+F20</f>
        <v>6500985</v>
      </c>
      <c r="G13" s="11">
        <f>G14+G17+G20</f>
        <v>3469</v>
      </c>
      <c r="H13" s="39">
        <f t="shared" si="1"/>
        <v>0.05336114450348678</v>
      </c>
      <c r="I13" s="13">
        <f t="shared" si="0"/>
        <v>0.021352017898025866</v>
      </c>
    </row>
    <row r="14" spans="1:9" ht="12.75">
      <c r="A14" s="24"/>
      <c r="B14" s="25">
        <v>60014</v>
      </c>
      <c r="C14" s="25"/>
      <c r="D14" s="26" t="s">
        <v>10</v>
      </c>
      <c r="E14" s="14">
        <v>580</v>
      </c>
      <c r="F14" s="14">
        <f>F15+F16</f>
        <v>580</v>
      </c>
      <c r="G14" s="14">
        <f>G15+G16</f>
        <v>3267</v>
      </c>
      <c r="H14" s="38">
        <f t="shared" si="1"/>
        <v>563.2758620689655</v>
      </c>
      <c r="I14" s="13">
        <f t="shared" si="0"/>
        <v>0.02010868909566172</v>
      </c>
    </row>
    <row r="15" spans="1:9" ht="12.75">
      <c r="A15" s="24"/>
      <c r="B15" s="25"/>
      <c r="C15" s="25" t="s">
        <v>86</v>
      </c>
      <c r="D15" s="26" t="s">
        <v>12</v>
      </c>
      <c r="E15" s="14">
        <v>500</v>
      </c>
      <c r="F15" s="14">
        <v>500</v>
      </c>
      <c r="G15" s="14">
        <v>265</v>
      </c>
      <c r="H15" s="38">
        <f t="shared" si="1"/>
        <v>53</v>
      </c>
      <c r="I15" s="13">
        <f t="shared" si="0"/>
        <v>0.001631099666467816</v>
      </c>
    </row>
    <row r="16" spans="1:9" ht="12.75">
      <c r="A16" s="24"/>
      <c r="B16" s="25"/>
      <c r="C16" s="25" t="s">
        <v>87</v>
      </c>
      <c r="D16" s="26" t="s">
        <v>13</v>
      </c>
      <c r="E16" s="14">
        <v>80</v>
      </c>
      <c r="F16" s="14">
        <v>80</v>
      </c>
      <c r="G16" s="14">
        <v>3002</v>
      </c>
      <c r="H16" s="38">
        <f t="shared" si="1"/>
        <v>3752.5</v>
      </c>
      <c r="I16" s="13">
        <f t="shared" si="0"/>
        <v>0.018477589429193902</v>
      </c>
    </row>
    <row r="17" spans="1:9" ht="12.75">
      <c r="A17" s="24"/>
      <c r="B17" s="25">
        <v>60078</v>
      </c>
      <c r="C17" s="25"/>
      <c r="D17" s="26" t="s">
        <v>97</v>
      </c>
      <c r="E17" s="14">
        <v>0</v>
      </c>
      <c r="F17" s="14">
        <f>F18+F19</f>
        <v>6500000</v>
      </c>
      <c r="G17" s="14">
        <v>0</v>
      </c>
      <c r="H17" s="38">
        <f t="shared" si="1"/>
        <v>0</v>
      </c>
      <c r="I17" s="13">
        <f t="shared" si="0"/>
        <v>0</v>
      </c>
    </row>
    <row r="18" spans="1:9" ht="39" customHeight="1">
      <c r="A18" s="24"/>
      <c r="B18" s="25"/>
      <c r="C18" s="25">
        <v>6300</v>
      </c>
      <c r="D18" s="26" t="s">
        <v>118</v>
      </c>
      <c r="E18" s="14">
        <v>0</v>
      </c>
      <c r="F18" s="14">
        <v>500000</v>
      </c>
      <c r="G18" s="14">
        <v>0</v>
      </c>
      <c r="H18" s="38">
        <f t="shared" si="1"/>
        <v>0</v>
      </c>
      <c r="I18" s="13">
        <f t="shared" si="0"/>
        <v>0</v>
      </c>
    </row>
    <row r="19" spans="1:9" ht="31.5" customHeight="1">
      <c r="A19" s="24"/>
      <c r="B19" s="25"/>
      <c r="C19" s="25">
        <v>6430</v>
      </c>
      <c r="D19" s="26" t="s">
        <v>121</v>
      </c>
      <c r="E19" s="14">
        <v>0</v>
      </c>
      <c r="F19" s="14">
        <v>6000000</v>
      </c>
      <c r="G19" s="14">
        <v>0</v>
      </c>
      <c r="H19" s="38">
        <f t="shared" si="1"/>
        <v>0</v>
      </c>
      <c r="I19" s="13">
        <f t="shared" si="0"/>
        <v>0</v>
      </c>
    </row>
    <row r="20" spans="1:9" ht="12.75" customHeight="1">
      <c r="A20" s="24"/>
      <c r="B20" s="25">
        <v>60095</v>
      </c>
      <c r="C20" s="25"/>
      <c r="D20" s="26" t="s">
        <v>124</v>
      </c>
      <c r="E20" s="14">
        <f>E21</f>
        <v>405</v>
      </c>
      <c r="F20" s="14">
        <f>F21</f>
        <v>405</v>
      </c>
      <c r="G20" s="14">
        <f>G21</f>
        <v>202</v>
      </c>
      <c r="H20" s="38">
        <f t="shared" si="1"/>
        <v>49.876543209876544</v>
      </c>
      <c r="I20" s="13">
        <f t="shared" si="0"/>
        <v>0.0012433288023641466</v>
      </c>
    </row>
    <row r="21" spans="1:9" ht="36" customHeight="1">
      <c r="A21" s="24"/>
      <c r="B21" s="25"/>
      <c r="C21" s="25">
        <v>2110</v>
      </c>
      <c r="D21" s="26" t="s">
        <v>6</v>
      </c>
      <c r="E21" s="14">
        <v>405</v>
      </c>
      <c r="F21" s="14">
        <v>405</v>
      </c>
      <c r="G21" s="14">
        <v>202</v>
      </c>
      <c r="H21" s="38">
        <f t="shared" si="1"/>
        <v>49.876543209876544</v>
      </c>
      <c r="I21" s="13">
        <f t="shared" si="0"/>
        <v>0.0012433288023641466</v>
      </c>
    </row>
    <row r="22" spans="1:9" ht="15.75" customHeight="1">
      <c r="A22" s="27">
        <v>630</v>
      </c>
      <c r="B22" s="28"/>
      <c r="C22" s="28"/>
      <c r="D22" s="29" t="s">
        <v>122</v>
      </c>
      <c r="E22" s="11">
        <f>E23</f>
        <v>15000</v>
      </c>
      <c r="F22" s="11">
        <f>F23</f>
        <v>49000</v>
      </c>
      <c r="G22" s="11">
        <v>0</v>
      </c>
      <c r="H22" s="38">
        <f t="shared" si="1"/>
        <v>0</v>
      </c>
      <c r="I22" s="13">
        <f t="shared" si="0"/>
        <v>0</v>
      </c>
    </row>
    <row r="23" spans="1:9" ht="16.5" customHeight="1">
      <c r="A23" s="24"/>
      <c r="B23" s="25">
        <v>63003</v>
      </c>
      <c r="C23" s="25"/>
      <c r="D23" s="26" t="s">
        <v>123</v>
      </c>
      <c r="E23" s="14">
        <f>E24+E25</f>
        <v>15000</v>
      </c>
      <c r="F23" s="14">
        <f>F24+F25</f>
        <v>49000</v>
      </c>
      <c r="G23" s="14">
        <v>0</v>
      </c>
      <c r="H23" s="38">
        <f t="shared" si="1"/>
        <v>0</v>
      </c>
      <c r="I23" s="13">
        <f t="shared" si="0"/>
        <v>0</v>
      </c>
    </row>
    <row r="24" spans="1:9" ht="13.5" customHeight="1">
      <c r="A24" s="24"/>
      <c r="B24" s="25"/>
      <c r="C24" s="25" t="s">
        <v>87</v>
      </c>
      <c r="D24" s="26" t="s">
        <v>13</v>
      </c>
      <c r="E24" s="14">
        <v>15000</v>
      </c>
      <c r="F24" s="14">
        <v>15000</v>
      </c>
      <c r="G24" s="14">
        <v>0</v>
      </c>
      <c r="H24" s="38">
        <f t="shared" si="1"/>
        <v>0</v>
      </c>
      <c r="I24" s="13">
        <f t="shared" si="0"/>
        <v>0</v>
      </c>
    </row>
    <row r="25" spans="1:9" ht="38.25" customHeight="1">
      <c r="A25" s="24"/>
      <c r="B25" s="25"/>
      <c r="C25" s="25">
        <v>2708</v>
      </c>
      <c r="D25" s="26" t="s">
        <v>143</v>
      </c>
      <c r="E25" s="14">
        <v>0</v>
      </c>
      <c r="F25" s="14">
        <v>34000</v>
      </c>
      <c r="G25" s="14">
        <v>0</v>
      </c>
      <c r="H25" s="38">
        <f t="shared" si="1"/>
        <v>0</v>
      </c>
      <c r="I25" s="13">
        <f t="shared" si="0"/>
        <v>0</v>
      </c>
    </row>
    <row r="26" spans="1:9" ht="12.75">
      <c r="A26" s="21">
        <v>700</v>
      </c>
      <c r="B26" s="22"/>
      <c r="C26" s="22"/>
      <c r="D26" s="23" t="s">
        <v>14</v>
      </c>
      <c r="E26" s="11">
        <f>E27</f>
        <v>1263216</v>
      </c>
      <c r="F26" s="11">
        <f>F27</f>
        <v>1263216</v>
      </c>
      <c r="G26" s="11">
        <f>G27</f>
        <v>117030</v>
      </c>
      <c r="H26" s="39">
        <f t="shared" si="1"/>
        <v>9.264448835353575</v>
      </c>
      <c r="I26" s="13">
        <f t="shared" si="0"/>
        <v>0.7203305432706737</v>
      </c>
    </row>
    <row r="27" spans="1:9" ht="15" customHeight="1">
      <c r="A27" s="24"/>
      <c r="B27" s="25">
        <v>70005</v>
      </c>
      <c r="C27" s="25"/>
      <c r="D27" s="26" t="s">
        <v>15</v>
      </c>
      <c r="E27" s="14">
        <f>E28+E29+E30+E31+E32+E33+E34</f>
        <v>1263216</v>
      </c>
      <c r="F27" s="14">
        <f>F28+F29+F30+F31+F32+F33+F34</f>
        <v>1263216</v>
      </c>
      <c r="G27" s="14">
        <f>G28+G29+G30+G31+G32+G33+G34</f>
        <v>117030</v>
      </c>
      <c r="H27" s="38">
        <f t="shared" si="1"/>
        <v>9.264448835353575</v>
      </c>
      <c r="I27" s="13">
        <f t="shared" si="0"/>
        <v>0.7203305432706737</v>
      </c>
    </row>
    <row r="28" spans="1:9" ht="32.25" customHeight="1">
      <c r="A28" s="24"/>
      <c r="B28" s="25"/>
      <c r="C28" s="25" t="s">
        <v>82</v>
      </c>
      <c r="D28" s="26" t="s">
        <v>135</v>
      </c>
      <c r="E28" s="14">
        <v>666</v>
      </c>
      <c r="F28" s="14">
        <v>666</v>
      </c>
      <c r="G28" s="14">
        <v>666</v>
      </c>
      <c r="H28" s="38">
        <f t="shared" si="1"/>
        <v>100</v>
      </c>
      <c r="I28" s="13">
        <f t="shared" si="0"/>
        <v>0.0040992919919530775</v>
      </c>
    </row>
    <row r="29" spans="1:9" ht="50.25" customHeight="1">
      <c r="A29" s="24"/>
      <c r="B29" s="25"/>
      <c r="C29" s="25" t="s">
        <v>84</v>
      </c>
      <c r="D29" s="26" t="s">
        <v>40</v>
      </c>
      <c r="E29" s="14">
        <v>24000</v>
      </c>
      <c r="F29" s="14">
        <v>24000</v>
      </c>
      <c r="G29" s="14">
        <v>6295</v>
      </c>
      <c r="H29" s="38">
        <f t="shared" si="1"/>
        <v>26.229166666666664</v>
      </c>
      <c r="I29" s="13">
        <f t="shared" si="0"/>
        <v>0.0387463109449619</v>
      </c>
    </row>
    <row r="30" spans="1:9" ht="26.25" customHeight="1">
      <c r="A30" s="24"/>
      <c r="B30" s="25"/>
      <c r="C30" s="25" t="s">
        <v>94</v>
      </c>
      <c r="D30" s="26" t="s">
        <v>119</v>
      </c>
      <c r="E30" s="15">
        <v>675000</v>
      </c>
      <c r="F30" s="15">
        <v>675000</v>
      </c>
      <c r="G30" s="15">
        <v>0</v>
      </c>
      <c r="H30" s="38">
        <f t="shared" si="1"/>
        <v>0</v>
      </c>
      <c r="I30" s="13">
        <f t="shared" si="0"/>
        <v>0</v>
      </c>
    </row>
    <row r="31" spans="1:9" ht="13.5" customHeight="1">
      <c r="A31" s="24"/>
      <c r="B31" s="25"/>
      <c r="C31" s="25" t="s">
        <v>86</v>
      </c>
      <c r="D31" s="26" t="s">
        <v>12</v>
      </c>
      <c r="E31" s="15">
        <v>0</v>
      </c>
      <c r="F31" s="15"/>
      <c r="G31" s="15">
        <v>4</v>
      </c>
      <c r="H31" s="38">
        <v>0</v>
      </c>
      <c r="I31" s="13">
        <f t="shared" si="0"/>
        <v>2.462037232404251E-05</v>
      </c>
    </row>
    <row r="32" spans="1:9" ht="12" customHeight="1">
      <c r="A32" s="24"/>
      <c r="B32" s="25"/>
      <c r="C32" s="25" t="s">
        <v>87</v>
      </c>
      <c r="D32" s="26" t="s">
        <v>13</v>
      </c>
      <c r="E32" s="15">
        <v>0</v>
      </c>
      <c r="F32" s="15"/>
      <c r="G32" s="15">
        <v>740</v>
      </c>
      <c r="H32" s="38">
        <v>0</v>
      </c>
      <c r="I32" s="13">
        <f t="shared" si="0"/>
        <v>0.0045547688799478635</v>
      </c>
    </row>
    <row r="33" spans="1:9" ht="36.75" customHeight="1">
      <c r="A33" s="24"/>
      <c r="B33" s="25"/>
      <c r="C33" s="25">
        <v>2110</v>
      </c>
      <c r="D33" s="26" t="s">
        <v>6</v>
      </c>
      <c r="E33" s="15">
        <v>140000</v>
      </c>
      <c r="F33" s="15">
        <v>140000</v>
      </c>
      <c r="G33" s="15">
        <v>41000</v>
      </c>
      <c r="H33" s="38">
        <f t="shared" si="1"/>
        <v>29.28571428571429</v>
      </c>
      <c r="I33" s="13">
        <f t="shared" si="0"/>
        <v>0.2523588163214357</v>
      </c>
    </row>
    <row r="34" spans="1:9" ht="37.5" customHeight="1">
      <c r="A34" s="24"/>
      <c r="B34" s="25"/>
      <c r="C34" s="25">
        <v>2360</v>
      </c>
      <c r="D34" s="26" t="s">
        <v>17</v>
      </c>
      <c r="E34" s="14">
        <v>423550</v>
      </c>
      <c r="F34" s="14">
        <v>423550</v>
      </c>
      <c r="G34" s="14">
        <v>68325</v>
      </c>
      <c r="H34" s="38">
        <f t="shared" si="1"/>
        <v>16.13150749616338</v>
      </c>
      <c r="I34" s="13">
        <f t="shared" si="0"/>
        <v>0.4205467347600511</v>
      </c>
    </row>
    <row r="35" spans="1:9" ht="12.75">
      <c r="A35" s="21">
        <v>710</v>
      </c>
      <c r="B35" s="22"/>
      <c r="C35" s="22"/>
      <c r="D35" s="23" t="s">
        <v>18</v>
      </c>
      <c r="E35" s="11">
        <f>E36+E43+E45+E47</f>
        <v>1146393</v>
      </c>
      <c r="F35" s="11">
        <f>F36+F43+F45+F47</f>
        <v>1146393</v>
      </c>
      <c r="G35" s="11">
        <f>G36+G43+G45+G47</f>
        <v>279680</v>
      </c>
      <c r="H35" s="39">
        <f t="shared" si="1"/>
        <v>24.396520216016672</v>
      </c>
      <c r="I35" s="13">
        <f t="shared" si="0"/>
        <v>1.7214564328970523</v>
      </c>
    </row>
    <row r="36" spans="1:9" ht="12.75">
      <c r="A36" s="24"/>
      <c r="B36" s="25">
        <v>71012</v>
      </c>
      <c r="C36" s="25"/>
      <c r="D36" s="26" t="s">
        <v>19</v>
      </c>
      <c r="E36" s="14">
        <f>E38+E39+E41+E42+E37+E40</f>
        <v>670990</v>
      </c>
      <c r="F36" s="14">
        <f>F38+F39+F41+F42+F37+F40</f>
        <v>670990</v>
      </c>
      <c r="G36" s="14">
        <f>G38+G39+G41+G42+G37+G40</f>
        <v>153731</v>
      </c>
      <c r="H36" s="38">
        <f t="shared" si="1"/>
        <v>22.911071700025335</v>
      </c>
      <c r="I36" s="13">
        <f t="shared" si="0"/>
        <v>0.9462286144368446</v>
      </c>
    </row>
    <row r="37" spans="1:9" ht="12.75">
      <c r="A37" s="24"/>
      <c r="B37" s="25"/>
      <c r="C37" s="25" t="s">
        <v>83</v>
      </c>
      <c r="D37" s="26" t="s">
        <v>11</v>
      </c>
      <c r="E37" s="14">
        <v>550100</v>
      </c>
      <c r="F37" s="14">
        <v>550100</v>
      </c>
      <c r="G37" s="14">
        <v>122959</v>
      </c>
      <c r="H37" s="38">
        <f t="shared" si="1"/>
        <v>22.352117796764226</v>
      </c>
      <c r="I37" s="13">
        <f t="shared" si="0"/>
        <v>0.7568240901479857</v>
      </c>
    </row>
    <row r="38" spans="1:9" ht="12.75">
      <c r="A38" s="24"/>
      <c r="B38" s="25"/>
      <c r="C38" s="25" t="s">
        <v>85</v>
      </c>
      <c r="D38" s="26" t="s">
        <v>47</v>
      </c>
      <c r="E38" s="14">
        <v>0</v>
      </c>
      <c r="F38" s="14">
        <v>0</v>
      </c>
      <c r="G38" s="14">
        <v>267</v>
      </c>
      <c r="H38" s="38">
        <v>0</v>
      </c>
      <c r="I38" s="13">
        <f t="shared" si="0"/>
        <v>0.0016434098526298371</v>
      </c>
    </row>
    <row r="39" spans="1:9" ht="12.75">
      <c r="A39" s="24"/>
      <c r="B39" s="25"/>
      <c r="C39" s="25" t="s">
        <v>86</v>
      </c>
      <c r="D39" s="26" t="s">
        <v>12</v>
      </c>
      <c r="E39" s="14">
        <v>0</v>
      </c>
      <c r="F39" s="14">
        <v>0</v>
      </c>
      <c r="G39" s="14">
        <v>64</v>
      </c>
      <c r="H39" s="38">
        <v>0</v>
      </c>
      <c r="I39" s="13">
        <f t="shared" si="0"/>
        <v>0.00039392595718468014</v>
      </c>
    </row>
    <row r="40" spans="1:9" ht="12.75">
      <c r="A40" s="24"/>
      <c r="B40" s="25"/>
      <c r="C40" s="25" t="s">
        <v>145</v>
      </c>
      <c r="D40" s="26" t="s">
        <v>146</v>
      </c>
      <c r="E40" s="14">
        <v>100</v>
      </c>
      <c r="F40" s="14">
        <v>100</v>
      </c>
      <c r="G40" s="14">
        <v>77</v>
      </c>
      <c r="H40" s="38">
        <f t="shared" si="1"/>
        <v>77</v>
      </c>
      <c r="I40" s="13">
        <f t="shared" si="0"/>
        <v>0.0004739421672378183</v>
      </c>
    </row>
    <row r="41" spans="1:9" ht="12.75">
      <c r="A41" s="24"/>
      <c r="B41" s="25"/>
      <c r="C41" s="25" t="s">
        <v>87</v>
      </c>
      <c r="D41" s="26" t="s">
        <v>13</v>
      </c>
      <c r="E41" s="14">
        <v>14290</v>
      </c>
      <c r="F41" s="14">
        <v>14290</v>
      </c>
      <c r="G41" s="14">
        <v>3739</v>
      </c>
      <c r="H41" s="38">
        <f t="shared" si="1"/>
        <v>26.16515045486354</v>
      </c>
      <c r="I41" s="13">
        <f t="shared" si="0"/>
        <v>0.023013893029898737</v>
      </c>
    </row>
    <row r="42" spans="1:9" ht="36.75" customHeight="1">
      <c r="A42" s="24"/>
      <c r="B42" s="25"/>
      <c r="C42" s="25">
        <v>2110</v>
      </c>
      <c r="D42" s="26" t="s">
        <v>6</v>
      </c>
      <c r="E42" s="14">
        <v>106500</v>
      </c>
      <c r="F42" s="14">
        <v>106500</v>
      </c>
      <c r="G42" s="14">
        <v>26625</v>
      </c>
      <c r="H42" s="38">
        <f t="shared" si="1"/>
        <v>25</v>
      </c>
      <c r="I42" s="13">
        <f t="shared" si="0"/>
        <v>0.16387935328190795</v>
      </c>
    </row>
    <row r="43" spans="1:9" ht="12.75">
      <c r="A43" s="24"/>
      <c r="B43" s="25">
        <v>71013</v>
      </c>
      <c r="C43" s="25"/>
      <c r="D43" s="26" t="s">
        <v>20</v>
      </c>
      <c r="E43" s="14">
        <f>E44</f>
        <v>35000</v>
      </c>
      <c r="F43" s="14">
        <f>F44</f>
        <v>35000</v>
      </c>
      <c r="G43" s="14">
        <v>0</v>
      </c>
      <c r="H43" s="38">
        <f t="shared" si="1"/>
        <v>0</v>
      </c>
      <c r="I43" s="13">
        <f t="shared" si="0"/>
        <v>0</v>
      </c>
    </row>
    <row r="44" spans="1:9" ht="35.25" customHeight="1">
      <c r="A44" s="24"/>
      <c r="B44" s="25"/>
      <c r="C44" s="25">
        <v>2110</v>
      </c>
      <c r="D44" s="26" t="s">
        <v>6</v>
      </c>
      <c r="E44" s="14">
        <v>35000</v>
      </c>
      <c r="F44" s="14">
        <v>35000</v>
      </c>
      <c r="G44" s="14">
        <v>0</v>
      </c>
      <c r="H44" s="38">
        <f t="shared" si="1"/>
        <v>0</v>
      </c>
      <c r="I44" s="13">
        <f t="shared" si="0"/>
        <v>0</v>
      </c>
    </row>
    <row r="45" spans="1:9" ht="12.75">
      <c r="A45" s="24"/>
      <c r="B45" s="25">
        <v>71014</v>
      </c>
      <c r="C45" s="25"/>
      <c r="D45" s="26" t="s">
        <v>21</v>
      </c>
      <c r="E45" s="14">
        <f>E46</f>
        <v>10139</v>
      </c>
      <c r="F45" s="14">
        <f>F46</f>
        <v>10139</v>
      </c>
      <c r="G45" s="14">
        <v>0</v>
      </c>
      <c r="H45" s="38">
        <f t="shared" si="1"/>
        <v>0</v>
      </c>
      <c r="I45" s="13">
        <f t="shared" si="0"/>
        <v>0</v>
      </c>
    </row>
    <row r="46" spans="1:9" ht="35.25" customHeight="1">
      <c r="A46" s="24"/>
      <c r="B46" s="25"/>
      <c r="C46" s="25">
        <v>2110</v>
      </c>
      <c r="D46" s="26" t="s">
        <v>6</v>
      </c>
      <c r="E46" s="14">
        <v>10139</v>
      </c>
      <c r="F46" s="14">
        <v>10139</v>
      </c>
      <c r="G46" s="14">
        <v>0</v>
      </c>
      <c r="H46" s="38">
        <f t="shared" si="1"/>
        <v>0</v>
      </c>
      <c r="I46" s="13">
        <f t="shared" si="0"/>
        <v>0</v>
      </c>
    </row>
    <row r="47" spans="1:9" ht="12.75">
      <c r="A47" s="24"/>
      <c r="B47" s="25">
        <v>71015</v>
      </c>
      <c r="C47" s="25"/>
      <c r="D47" s="26" t="s">
        <v>22</v>
      </c>
      <c r="E47" s="14">
        <f>E49+E50+E51+E52</f>
        <v>430264</v>
      </c>
      <c r="F47" s="14">
        <f>F49+F50+F51+F52</f>
        <v>430264</v>
      </c>
      <c r="G47" s="14">
        <f>G49+G50+G51+G52+G48</f>
        <v>125949</v>
      </c>
      <c r="H47" s="38">
        <f t="shared" si="1"/>
        <v>29.272493166985853</v>
      </c>
      <c r="I47" s="13">
        <f t="shared" si="0"/>
        <v>0.7752278184602075</v>
      </c>
    </row>
    <row r="48" spans="1:9" ht="12.75">
      <c r="A48" s="24"/>
      <c r="B48" s="25"/>
      <c r="C48" s="25" t="s">
        <v>83</v>
      </c>
      <c r="D48" s="26" t="s">
        <v>11</v>
      </c>
      <c r="E48" s="14">
        <v>0</v>
      </c>
      <c r="F48" s="14">
        <v>0</v>
      </c>
      <c r="G48" s="14">
        <v>81</v>
      </c>
      <c r="H48" s="38">
        <v>0</v>
      </c>
      <c r="I48" s="13">
        <f t="shared" si="0"/>
        <v>0.0004985625395618608</v>
      </c>
    </row>
    <row r="49" spans="1:9" ht="12.75">
      <c r="A49" s="24"/>
      <c r="B49" s="25"/>
      <c r="C49" s="25" t="s">
        <v>86</v>
      </c>
      <c r="D49" s="26" t="s">
        <v>12</v>
      </c>
      <c r="E49" s="14">
        <v>150</v>
      </c>
      <c r="F49" s="14">
        <v>150</v>
      </c>
      <c r="G49" s="14">
        <v>53</v>
      </c>
      <c r="H49" s="38">
        <f t="shared" si="1"/>
        <v>35.333333333333336</v>
      </c>
      <c r="I49" s="13">
        <f t="shared" si="0"/>
        <v>0.0003262199332935632</v>
      </c>
    </row>
    <row r="50" spans="1:9" ht="12.75">
      <c r="A50" s="24"/>
      <c r="B50" s="25"/>
      <c r="C50" s="25" t="s">
        <v>87</v>
      </c>
      <c r="D50" s="26" t="s">
        <v>13</v>
      </c>
      <c r="E50" s="14">
        <v>80</v>
      </c>
      <c r="F50" s="14">
        <v>80</v>
      </c>
      <c r="G50" s="14">
        <v>17</v>
      </c>
      <c r="H50" s="38">
        <f t="shared" si="1"/>
        <v>21.25</v>
      </c>
      <c r="I50" s="13">
        <f t="shared" si="0"/>
        <v>0.00010463658237718065</v>
      </c>
    </row>
    <row r="51" spans="1:9" ht="35.25" customHeight="1">
      <c r="A51" s="24"/>
      <c r="B51" s="25"/>
      <c r="C51" s="25">
        <v>2110</v>
      </c>
      <c r="D51" s="26" t="s">
        <v>6</v>
      </c>
      <c r="E51" s="14">
        <v>418034</v>
      </c>
      <c r="F51" s="14">
        <v>418034</v>
      </c>
      <c r="G51" s="14">
        <v>118503</v>
      </c>
      <c r="H51" s="38">
        <f t="shared" si="1"/>
        <v>28.347694206691322</v>
      </c>
      <c r="I51" s="13">
        <f t="shared" si="0"/>
        <v>0.7293969953790024</v>
      </c>
    </row>
    <row r="52" spans="1:9" ht="35.25" customHeight="1">
      <c r="A52" s="24"/>
      <c r="B52" s="25"/>
      <c r="C52" s="25">
        <v>6410</v>
      </c>
      <c r="D52" s="26" t="s">
        <v>147</v>
      </c>
      <c r="E52" s="14">
        <v>12000</v>
      </c>
      <c r="F52" s="14">
        <v>12000</v>
      </c>
      <c r="G52" s="14">
        <v>7295</v>
      </c>
      <c r="H52" s="38">
        <f t="shared" si="1"/>
        <v>60.791666666666664</v>
      </c>
      <c r="I52" s="13">
        <f t="shared" si="0"/>
        <v>0.04490140402597252</v>
      </c>
    </row>
    <row r="53" spans="1:9" ht="12.75">
      <c r="A53" s="21">
        <v>750</v>
      </c>
      <c r="B53" s="22"/>
      <c r="C53" s="22"/>
      <c r="D53" s="23" t="s">
        <v>23</v>
      </c>
      <c r="E53" s="11">
        <f>E54+E62+E69+E60</f>
        <v>692000</v>
      </c>
      <c r="F53" s="11">
        <f>F54+F62+F69+F60</f>
        <v>713000</v>
      </c>
      <c r="G53" s="11">
        <f>G54+G62+G69+G60</f>
        <v>85908</v>
      </c>
      <c r="H53" s="39">
        <f t="shared" si="1"/>
        <v>12.048807854137447</v>
      </c>
      <c r="I53" s="13">
        <f t="shared" si="0"/>
        <v>0.528771736403461</v>
      </c>
    </row>
    <row r="54" spans="1:9" ht="12.75">
      <c r="A54" s="24"/>
      <c r="B54" s="25">
        <v>75020</v>
      </c>
      <c r="C54" s="25"/>
      <c r="D54" s="26" t="s">
        <v>24</v>
      </c>
      <c r="E54" s="14">
        <f>E55+E56+E57+E58+E59</f>
        <v>121000</v>
      </c>
      <c r="F54" s="14">
        <f>F55+F56+F57+F58+F59</f>
        <v>121000</v>
      </c>
      <c r="G54" s="14">
        <f>G55+G56+G57+G58+G59</f>
        <v>29225</v>
      </c>
      <c r="H54" s="38">
        <f t="shared" si="1"/>
        <v>24.15289256198347</v>
      </c>
      <c r="I54" s="13">
        <f t="shared" si="0"/>
        <v>0.17988259529253559</v>
      </c>
    </row>
    <row r="55" spans="1:9" ht="12.75">
      <c r="A55" s="24"/>
      <c r="B55" s="25"/>
      <c r="C55" s="25" t="s">
        <v>83</v>
      </c>
      <c r="D55" s="26" t="s">
        <v>11</v>
      </c>
      <c r="E55" s="14">
        <v>1000</v>
      </c>
      <c r="F55" s="14">
        <v>1000</v>
      </c>
      <c r="G55" s="14">
        <v>450</v>
      </c>
      <c r="H55" s="38">
        <f t="shared" si="1"/>
        <v>45</v>
      </c>
      <c r="I55" s="13">
        <f t="shared" si="0"/>
        <v>0.002769791886454782</v>
      </c>
    </row>
    <row r="56" spans="1:9" ht="39.75" customHeight="1">
      <c r="A56" s="24"/>
      <c r="B56" s="25"/>
      <c r="C56" s="25" t="s">
        <v>84</v>
      </c>
      <c r="D56" s="26" t="s">
        <v>25</v>
      </c>
      <c r="E56" s="14">
        <v>78000</v>
      </c>
      <c r="F56" s="14">
        <v>78000</v>
      </c>
      <c r="G56" s="14">
        <v>19864</v>
      </c>
      <c r="H56" s="38">
        <f t="shared" si="1"/>
        <v>25.466666666666665</v>
      </c>
      <c r="I56" s="13">
        <f t="shared" si="0"/>
        <v>0.12226476896119509</v>
      </c>
    </row>
    <row r="57" spans="1:9" ht="12.75" customHeight="1">
      <c r="A57" s="24"/>
      <c r="B57" s="25"/>
      <c r="C57" s="25" t="s">
        <v>85</v>
      </c>
      <c r="D57" s="26" t="s">
        <v>47</v>
      </c>
      <c r="E57" s="14">
        <v>0</v>
      </c>
      <c r="F57" s="14">
        <v>0</v>
      </c>
      <c r="G57" s="14">
        <v>22</v>
      </c>
      <c r="H57" s="38">
        <v>0</v>
      </c>
      <c r="I57" s="13">
        <f t="shared" si="0"/>
        <v>0.00013541204778223377</v>
      </c>
    </row>
    <row r="58" spans="1:9" ht="16.5" customHeight="1">
      <c r="A58" s="24"/>
      <c r="B58" s="25"/>
      <c r="C58" s="25" t="s">
        <v>86</v>
      </c>
      <c r="D58" s="26" t="s">
        <v>12</v>
      </c>
      <c r="E58" s="14">
        <v>35000</v>
      </c>
      <c r="F58" s="14">
        <v>35000</v>
      </c>
      <c r="G58" s="14">
        <v>7788</v>
      </c>
      <c r="H58" s="38">
        <f t="shared" si="1"/>
        <v>22.251428571428573</v>
      </c>
      <c r="I58" s="13">
        <f t="shared" si="0"/>
        <v>0.04793586491491076</v>
      </c>
    </row>
    <row r="59" spans="1:9" ht="16.5" customHeight="1">
      <c r="A59" s="24"/>
      <c r="B59" s="25"/>
      <c r="C59" s="25" t="s">
        <v>87</v>
      </c>
      <c r="D59" s="26" t="s">
        <v>13</v>
      </c>
      <c r="E59" s="14">
        <v>7000</v>
      </c>
      <c r="F59" s="14">
        <v>7000</v>
      </c>
      <c r="G59" s="14">
        <v>1101</v>
      </c>
      <c r="H59" s="38">
        <f t="shared" si="1"/>
        <v>15.728571428571428</v>
      </c>
      <c r="I59" s="13">
        <f t="shared" si="0"/>
        <v>0.0067767574821927</v>
      </c>
    </row>
    <row r="60" spans="1:9" ht="16.5" customHeight="1">
      <c r="A60" s="24"/>
      <c r="B60" s="25">
        <v>75045</v>
      </c>
      <c r="C60" s="25"/>
      <c r="D60" s="26" t="s">
        <v>141</v>
      </c>
      <c r="E60" s="14">
        <v>0</v>
      </c>
      <c r="F60" s="14">
        <v>0</v>
      </c>
      <c r="G60" s="14"/>
      <c r="H60" s="38">
        <v>0</v>
      </c>
      <c r="I60" s="13">
        <f t="shared" si="0"/>
        <v>0</v>
      </c>
    </row>
    <row r="61" spans="1:9" ht="36.75" customHeight="1">
      <c r="A61" s="24"/>
      <c r="B61" s="25"/>
      <c r="C61" s="25">
        <v>2110</v>
      </c>
      <c r="D61" s="26" t="s">
        <v>6</v>
      </c>
      <c r="E61" s="14">
        <v>0</v>
      </c>
      <c r="F61" s="14">
        <v>0</v>
      </c>
      <c r="G61" s="14"/>
      <c r="H61" s="38">
        <v>0</v>
      </c>
      <c r="I61" s="13">
        <f t="shared" si="0"/>
        <v>0</v>
      </c>
    </row>
    <row r="62" spans="1:9" ht="15" customHeight="1">
      <c r="A62" s="24"/>
      <c r="B62" s="25">
        <v>75075</v>
      </c>
      <c r="C62" s="25"/>
      <c r="D62" s="26" t="s">
        <v>92</v>
      </c>
      <c r="E62" s="14">
        <f>E64+E63+E66+E67</f>
        <v>559000</v>
      </c>
      <c r="F62" s="14">
        <f>F64+F63+F66+F67+F68+F65</f>
        <v>580000</v>
      </c>
      <c r="G62" s="14">
        <f>G64+G63+G66+G67+G68+G65</f>
        <v>51000</v>
      </c>
      <c r="H62" s="38">
        <f t="shared" si="1"/>
        <v>8.793103448275861</v>
      </c>
      <c r="I62" s="13">
        <f t="shared" si="0"/>
        <v>0.31390974713154196</v>
      </c>
    </row>
    <row r="63" spans="1:9" ht="15" customHeight="1">
      <c r="A63" s="24"/>
      <c r="B63" s="25"/>
      <c r="C63" s="25" t="s">
        <v>87</v>
      </c>
      <c r="D63" s="26" t="s">
        <v>13</v>
      </c>
      <c r="E63" s="14">
        <v>0</v>
      </c>
      <c r="F63" s="14">
        <v>0</v>
      </c>
      <c r="G63" s="14"/>
      <c r="H63" s="38">
        <v>0</v>
      </c>
      <c r="I63" s="13">
        <f t="shared" si="0"/>
        <v>0</v>
      </c>
    </row>
    <row r="64" spans="1:9" ht="30.75" customHeight="1">
      <c r="A64" s="24"/>
      <c r="B64" s="25"/>
      <c r="C64" s="25">
        <v>2310</v>
      </c>
      <c r="D64" s="26" t="s">
        <v>41</v>
      </c>
      <c r="E64" s="14">
        <v>80000</v>
      </c>
      <c r="F64" s="14">
        <v>101000</v>
      </c>
      <c r="G64" s="14">
        <v>45000</v>
      </c>
      <c r="H64" s="38">
        <f t="shared" si="1"/>
        <v>44.554455445544555</v>
      </c>
      <c r="I64" s="13">
        <f t="shared" si="0"/>
        <v>0.2769791886454782</v>
      </c>
    </row>
    <row r="65" spans="1:9" ht="13.5" customHeight="1">
      <c r="A65" s="24"/>
      <c r="B65" s="25"/>
      <c r="C65" s="25">
        <v>2700</v>
      </c>
      <c r="D65" s="26" t="s">
        <v>100</v>
      </c>
      <c r="E65" s="14">
        <v>0</v>
      </c>
      <c r="F65" s="14">
        <v>0</v>
      </c>
      <c r="G65" s="14">
        <v>6000</v>
      </c>
      <c r="H65" s="38">
        <v>0</v>
      </c>
      <c r="I65" s="13">
        <f t="shared" si="0"/>
        <v>0.03693055848606376</v>
      </c>
    </row>
    <row r="66" spans="1:9" ht="39.75" customHeight="1">
      <c r="A66" s="24"/>
      <c r="B66" s="25"/>
      <c r="C66" s="25">
        <v>2007</v>
      </c>
      <c r="D66" s="26" t="s">
        <v>148</v>
      </c>
      <c r="E66" s="14">
        <v>340000</v>
      </c>
      <c r="F66" s="14">
        <v>0</v>
      </c>
      <c r="G66" s="14">
        <v>0</v>
      </c>
      <c r="H66" s="38">
        <v>0</v>
      </c>
      <c r="I66" s="13">
        <f t="shared" si="0"/>
        <v>0</v>
      </c>
    </row>
    <row r="67" spans="1:9" ht="39" customHeight="1">
      <c r="A67" s="24"/>
      <c r="B67" s="25"/>
      <c r="C67" s="25">
        <v>2701</v>
      </c>
      <c r="D67" s="26" t="s">
        <v>149</v>
      </c>
      <c r="E67" s="14">
        <v>139000</v>
      </c>
      <c r="F67" s="14">
        <v>139000</v>
      </c>
      <c r="G67" s="14">
        <v>0</v>
      </c>
      <c r="H67" s="38">
        <f t="shared" si="1"/>
        <v>0</v>
      </c>
      <c r="I67" s="13">
        <f t="shared" si="0"/>
        <v>0</v>
      </c>
    </row>
    <row r="68" spans="1:9" ht="39" customHeight="1">
      <c r="A68" s="24"/>
      <c r="B68" s="25"/>
      <c r="C68" s="25">
        <v>2708</v>
      </c>
      <c r="D68" s="26" t="s">
        <v>155</v>
      </c>
      <c r="E68" s="14">
        <v>0</v>
      </c>
      <c r="F68" s="14">
        <v>340000</v>
      </c>
      <c r="G68" s="14">
        <v>0</v>
      </c>
      <c r="H68" s="38">
        <f t="shared" si="1"/>
        <v>0</v>
      </c>
      <c r="I68" s="13">
        <f t="shared" si="0"/>
        <v>0</v>
      </c>
    </row>
    <row r="69" spans="1:9" ht="14.25" customHeight="1">
      <c r="A69" s="24"/>
      <c r="B69" s="25">
        <v>75095</v>
      </c>
      <c r="C69" s="25"/>
      <c r="D69" s="26" t="s">
        <v>50</v>
      </c>
      <c r="E69" s="14">
        <f>E70+E71</f>
        <v>12000</v>
      </c>
      <c r="F69" s="14">
        <f>F70+F71</f>
        <v>12000</v>
      </c>
      <c r="G69" s="14">
        <f>G70+G71</f>
        <v>5683</v>
      </c>
      <c r="H69" s="38">
        <f t="shared" si="1"/>
        <v>47.358333333333334</v>
      </c>
      <c r="I69" s="13">
        <f t="shared" si="0"/>
        <v>0.03497939397938339</v>
      </c>
    </row>
    <row r="70" spans="1:9" ht="15.75" customHeight="1">
      <c r="A70" s="24"/>
      <c r="B70" s="25"/>
      <c r="C70" s="25" t="s">
        <v>86</v>
      </c>
      <c r="D70" s="26" t="s">
        <v>12</v>
      </c>
      <c r="E70" s="14">
        <v>0</v>
      </c>
      <c r="F70" s="14">
        <v>0</v>
      </c>
      <c r="G70" s="14">
        <v>375</v>
      </c>
      <c r="H70" s="38">
        <v>0</v>
      </c>
      <c r="I70" s="13">
        <f aca="true" t="shared" si="3" ref="I70:I131">SUM((G70/16246708)*100)</f>
        <v>0.002308159905378985</v>
      </c>
    </row>
    <row r="71" spans="1:9" ht="15" customHeight="1">
      <c r="A71" s="24"/>
      <c r="B71" s="25"/>
      <c r="C71" s="25" t="s">
        <v>87</v>
      </c>
      <c r="D71" s="26" t="s">
        <v>13</v>
      </c>
      <c r="E71" s="14">
        <v>12000</v>
      </c>
      <c r="F71" s="14">
        <v>12000</v>
      </c>
      <c r="G71" s="14">
        <v>5308</v>
      </c>
      <c r="H71" s="38">
        <f aca="true" t="shared" si="4" ref="H71:H132">G71/F71*100</f>
        <v>44.233333333333334</v>
      </c>
      <c r="I71" s="13">
        <f t="shared" si="3"/>
        <v>0.03267123407400441</v>
      </c>
    </row>
    <row r="72" spans="1:9" ht="13.5" customHeight="1">
      <c r="A72" s="27">
        <v>752</v>
      </c>
      <c r="B72" s="25"/>
      <c r="C72" s="25"/>
      <c r="D72" s="29" t="s">
        <v>139</v>
      </c>
      <c r="E72" s="11">
        <v>0</v>
      </c>
      <c r="F72" s="11">
        <v>0</v>
      </c>
      <c r="G72" s="11">
        <v>0</v>
      </c>
      <c r="H72" s="38">
        <v>0</v>
      </c>
      <c r="I72" s="13">
        <f t="shared" si="3"/>
        <v>0</v>
      </c>
    </row>
    <row r="73" spans="1:9" ht="17.25" customHeight="1">
      <c r="A73" s="24"/>
      <c r="B73" s="25">
        <v>75212</v>
      </c>
      <c r="C73" s="25"/>
      <c r="D73" s="26" t="s">
        <v>140</v>
      </c>
      <c r="E73" s="14">
        <v>0</v>
      </c>
      <c r="F73" s="14">
        <v>0</v>
      </c>
      <c r="G73" s="14">
        <v>0</v>
      </c>
      <c r="H73" s="38">
        <v>0</v>
      </c>
      <c r="I73" s="13">
        <f t="shared" si="3"/>
        <v>0</v>
      </c>
    </row>
    <row r="74" spans="1:9" ht="37.5" customHeight="1">
      <c r="A74" s="24"/>
      <c r="B74" s="25"/>
      <c r="C74" s="25">
        <v>2110</v>
      </c>
      <c r="D74" s="26" t="s">
        <v>6</v>
      </c>
      <c r="E74" s="14">
        <v>0</v>
      </c>
      <c r="F74" s="14">
        <v>0</v>
      </c>
      <c r="G74" s="14">
        <v>0</v>
      </c>
      <c r="H74" s="38">
        <v>0</v>
      </c>
      <c r="I74" s="13">
        <f t="shared" si="3"/>
        <v>0</v>
      </c>
    </row>
    <row r="75" spans="1:9" ht="28.5" customHeight="1">
      <c r="A75" s="27">
        <v>754</v>
      </c>
      <c r="B75" s="28"/>
      <c r="C75" s="28"/>
      <c r="D75" s="29" t="s">
        <v>96</v>
      </c>
      <c r="E75" s="16">
        <f>E76+E78</f>
        <v>36328</v>
      </c>
      <c r="F75" s="16">
        <f>F76+F78</f>
        <v>36328</v>
      </c>
      <c r="G75" s="16">
        <f>G76+G78</f>
        <v>23013</v>
      </c>
      <c r="H75" s="39">
        <f t="shared" si="4"/>
        <v>63.34783087425677</v>
      </c>
      <c r="I75" s="13">
        <f t="shared" si="3"/>
        <v>0.14164715707329756</v>
      </c>
    </row>
    <row r="76" spans="1:9" ht="15" customHeight="1">
      <c r="A76" s="24"/>
      <c r="B76" s="25">
        <v>75414</v>
      </c>
      <c r="C76" s="25"/>
      <c r="D76" s="26" t="s">
        <v>113</v>
      </c>
      <c r="E76" s="15">
        <f>E77</f>
        <v>3000</v>
      </c>
      <c r="F76" s="15">
        <f>F77</f>
        <v>3000</v>
      </c>
      <c r="G76" s="15">
        <v>0</v>
      </c>
      <c r="H76" s="38">
        <f t="shared" si="4"/>
        <v>0</v>
      </c>
      <c r="I76" s="13">
        <f t="shared" si="3"/>
        <v>0</v>
      </c>
    </row>
    <row r="77" spans="1:9" ht="36.75" customHeight="1">
      <c r="A77" s="24"/>
      <c r="B77" s="25"/>
      <c r="C77" s="25">
        <v>2110</v>
      </c>
      <c r="D77" s="26" t="s">
        <v>6</v>
      </c>
      <c r="E77" s="15">
        <v>3000</v>
      </c>
      <c r="F77" s="15">
        <v>3000</v>
      </c>
      <c r="G77" s="15">
        <v>0</v>
      </c>
      <c r="H77" s="38">
        <f t="shared" si="4"/>
        <v>0</v>
      </c>
      <c r="I77" s="13">
        <f t="shared" si="3"/>
        <v>0</v>
      </c>
    </row>
    <row r="78" spans="1:9" ht="15.75" customHeight="1">
      <c r="A78" s="24"/>
      <c r="B78" s="25">
        <v>75495</v>
      </c>
      <c r="C78" s="25"/>
      <c r="D78" s="26" t="s">
        <v>124</v>
      </c>
      <c r="E78" s="15">
        <f>E79+E80</f>
        <v>33328</v>
      </c>
      <c r="F78" s="15">
        <f>F79+F80</f>
        <v>33328</v>
      </c>
      <c r="G78" s="15">
        <f>G79+G80</f>
        <v>23013</v>
      </c>
      <c r="H78" s="38">
        <f t="shared" si="4"/>
        <v>69.05004800768123</v>
      </c>
      <c r="I78" s="13">
        <f t="shared" si="3"/>
        <v>0.14164715707329756</v>
      </c>
    </row>
    <row r="79" spans="1:9" ht="37.5" customHeight="1">
      <c r="A79" s="24"/>
      <c r="B79" s="25"/>
      <c r="C79" s="25">
        <v>2110</v>
      </c>
      <c r="D79" s="26" t="s">
        <v>6</v>
      </c>
      <c r="E79" s="15">
        <v>6328</v>
      </c>
      <c r="F79" s="15">
        <v>6328</v>
      </c>
      <c r="G79" s="15">
        <v>0</v>
      </c>
      <c r="H79" s="38">
        <f t="shared" si="4"/>
        <v>0</v>
      </c>
      <c r="I79" s="13">
        <f t="shared" si="3"/>
        <v>0</v>
      </c>
    </row>
    <row r="80" spans="1:9" ht="36" customHeight="1">
      <c r="A80" s="24"/>
      <c r="B80" s="25"/>
      <c r="C80" s="25">
        <v>2708</v>
      </c>
      <c r="D80" s="26" t="s">
        <v>143</v>
      </c>
      <c r="E80" s="15">
        <v>27000</v>
      </c>
      <c r="F80" s="15">
        <v>27000</v>
      </c>
      <c r="G80" s="15">
        <v>23013</v>
      </c>
      <c r="H80" s="38">
        <f t="shared" si="4"/>
        <v>85.23333333333333</v>
      </c>
      <c r="I80" s="13">
        <f t="shared" si="3"/>
        <v>0.14164715707329756</v>
      </c>
    </row>
    <row r="81" spans="1:9" ht="15.75" customHeight="1">
      <c r="A81" s="24"/>
      <c r="B81" s="25"/>
      <c r="C81" s="25" t="s">
        <v>104</v>
      </c>
      <c r="D81" s="26" t="s">
        <v>125</v>
      </c>
      <c r="E81" s="15">
        <v>0</v>
      </c>
      <c r="F81" s="15">
        <v>0</v>
      </c>
      <c r="G81" s="15">
        <v>0</v>
      </c>
      <c r="H81" s="38">
        <v>0</v>
      </c>
      <c r="I81" s="13">
        <f t="shared" si="3"/>
        <v>0</v>
      </c>
    </row>
    <row r="82" spans="1:9" ht="50.25" customHeight="1">
      <c r="A82" s="21">
        <v>756</v>
      </c>
      <c r="B82" s="22"/>
      <c r="C82" s="22"/>
      <c r="D82" s="23" t="s">
        <v>26</v>
      </c>
      <c r="E82" s="11">
        <f>E83+E86</f>
        <v>11983542</v>
      </c>
      <c r="F82" s="11">
        <f>F83+F86</f>
        <v>11983542</v>
      </c>
      <c r="G82" s="11">
        <f>G83+G86</f>
        <v>2807925</v>
      </c>
      <c r="H82" s="39">
        <f t="shared" si="4"/>
        <v>23.431511317772326</v>
      </c>
      <c r="I82" s="13">
        <f t="shared" si="3"/>
        <v>17.283039739496765</v>
      </c>
    </row>
    <row r="83" spans="1:9" ht="22.5" customHeight="1">
      <c r="A83" s="24"/>
      <c r="B83" s="25">
        <v>75618</v>
      </c>
      <c r="C83" s="25"/>
      <c r="D83" s="26" t="s">
        <v>27</v>
      </c>
      <c r="E83" s="14">
        <f>E84+E85</f>
        <v>1675000</v>
      </c>
      <c r="F83" s="14">
        <f>F84+F85</f>
        <v>1675000</v>
      </c>
      <c r="G83" s="14">
        <f>G84+G85</f>
        <v>518954</v>
      </c>
      <c r="H83" s="38">
        <f t="shared" si="4"/>
        <v>30.982328358208953</v>
      </c>
      <c r="I83" s="13">
        <f t="shared" si="3"/>
        <v>3.194210174762789</v>
      </c>
    </row>
    <row r="84" spans="1:9" ht="15" customHeight="1">
      <c r="A84" s="24"/>
      <c r="B84" s="25"/>
      <c r="C84" s="25" t="s">
        <v>81</v>
      </c>
      <c r="D84" s="26" t="s">
        <v>28</v>
      </c>
      <c r="E84" s="14">
        <v>1415000</v>
      </c>
      <c r="F84" s="14">
        <v>1415000</v>
      </c>
      <c r="G84" s="14">
        <v>327259</v>
      </c>
      <c r="H84" s="38">
        <f t="shared" si="4"/>
        <v>23.127844522968196</v>
      </c>
      <c r="I84" s="13">
        <f t="shared" si="3"/>
        <v>2.0143096065984567</v>
      </c>
    </row>
    <row r="85" spans="1:9" ht="22.5" customHeight="1">
      <c r="A85" s="24"/>
      <c r="B85" s="25"/>
      <c r="C85" s="25" t="s">
        <v>101</v>
      </c>
      <c r="D85" s="26" t="s">
        <v>107</v>
      </c>
      <c r="E85" s="14">
        <v>260000</v>
      </c>
      <c r="F85" s="14">
        <v>260000</v>
      </c>
      <c r="G85" s="14">
        <v>191695</v>
      </c>
      <c r="H85" s="38">
        <f t="shared" si="4"/>
        <v>73.72884615384615</v>
      </c>
      <c r="I85" s="13">
        <f t="shared" si="3"/>
        <v>1.1799005681643322</v>
      </c>
    </row>
    <row r="86" spans="1:9" ht="22.5" customHeight="1">
      <c r="A86" s="24"/>
      <c r="B86" s="25">
        <v>75622</v>
      </c>
      <c r="C86" s="25"/>
      <c r="D86" s="26" t="s">
        <v>29</v>
      </c>
      <c r="E86" s="14">
        <f>E87+E88</f>
        <v>10308542</v>
      </c>
      <c r="F86" s="14">
        <f>F87+F88</f>
        <v>10308542</v>
      </c>
      <c r="G86" s="14">
        <f>G87+G88</f>
        <v>2288971</v>
      </c>
      <c r="H86" s="38">
        <f t="shared" si="4"/>
        <v>22.20460468609431</v>
      </c>
      <c r="I86" s="13">
        <f t="shared" si="3"/>
        <v>14.088829564733976</v>
      </c>
    </row>
    <row r="87" spans="1:9" ht="12.75">
      <c r="A87" s="24"/>
      <c r="B87" s="25"/>
      <c r="C87" s="25" t="s">
        <v>88</v>
      </c>
      <c r="D87" s="26" t="s">
        <v>30</v>
      </c>
      <c r="E87" s="14">
        <v>10188542</v>
      </c>
      <c r="F87" s="14">
        <v>10188542</v>
      </c>
      <c r="G87" s="14">
        <v>2250253</v>
      </c>
      <c r="H87" s="38">
        <f t="shared" si="4"/>
        <v>22.086113989616965</v>
      </c>
      <c r="I87" s="13">
        <f t="shared" si="3"/>
        <v>13.850516670823406</v>
      </c>
    </row>
    <row r="88" spans="1:9" ht="12.75">
      <c r="A88" s="24"/>
      <c r="B88" s="25"/>
      <c r="C88" s="25" t="s">
        <v>89</v>
      </c>
      <c r="D88" s="26" t="s">
        <v>31</v>
      </c>
      <c r="E88" s="14">
        <v>120000</v>
      </c>
      <c r="F88" s="14">
        <v>120000</v>
      </c>
      <c r="G88" s="14">
        <v>38718</v>
      </c>
      <c r="H88" s="38">
        <f t="shared" si="4"/>
        <v>32.265</v>
      </c>
      <c r="I88" s="13">
        <f t="shared" si="3"/>
        <v>0.23831289391056948</v>
      </c>
    </row>
    <row r="89" spans="1:9" ht="12.75">
      <c r="A89" s="21">
        <v>758</v>
      </c>
      <c r="B89" s="22"/>
      <c r="C89" s="22"/>
      <c r="D89" s="23" t="s">
        <v>32</v>
      </c>
      <c r="E89" s="11">
        <f>E90+E92+E94</f>
        <v>19256211</v>
      </c>
      <c r="F89" s="11">
        <f>F90+F92+F94</f>
        <v>18896534</v>
      </c>
      <c r="G89" s="11">
        <f>G90+G92+G94</f>
        <v>6485728</v>
      </c>
      <c r="H89" s="39">
        <f t="shared" si="4"/>
        <v>34.32231540450751</v>
      </c>
      <c r="I89" s="13">
        <f t="shared" si="3"/>
        <v>39.920259538116895</v>
      </c>
    </row>
    <row r="90" spans="1:9" ht="28.5" customHeight="1">
      <c r="A90" s="24"/>
      <c r="B90" s="25">
        <v>75801</v>
      </c>
      <c r="C90" s="25"/>
      <c r="D90" s="26" t="s">
        <v>33</v>
      </c>
      <c r="E90" s="14">
        <f>E91</f>
        <v>13446173</v>
      </c>
      <c r="F90" s="14">
        <f>F91</f>
        <v>13086128</v>
      </c>
      <c r="G90" s="14">
        <f>G91</f>
        <v>5033125</v>
      </c>
      <c r="H90" s="38">
        <f t="shared" si="4"/>
        <v>38.46152964421562</v>
      </c>
      <c r="I90" s="13">
        <f t="shared" si="3"/>
        <v>30.97935286336161</v>
      </c>
    </row>
    <row r="91" spans="1:9" ht="12.75">
      <c r="A91" s="24"/>
      <c r="B91" s="25"/>
      <c r="C91" s="25">
        <v>2920</v>
      </c>
      <c r="D91" s="26" t="s">
        <v>34</v>
      </c>
      <c r="E91" s="14">
        <v>13446173</v>
      </c>
      <c r="F91" s="14">
        <v>13086128</v>
      </c>
      <c r="G91" s="14">
        <v>5033125</v>
      </c>
      <c r="H91" s="38">
        <f t="shared" si="4"/>
        <v>38.46152964421562</v>
      </c>
      <c r="I91" s="13">
        <f t="shared" si="3"/>
        <v>30.97935286336161</v>
      </c>
    </row>
    <row r="92" spans="1:9" ht="12.75">
      <c r="A92" s="24"/>
      <c r="B92" s="25">
        <v>75803</v>
      </c>
      <c r="C92" s="25"/>
      <c r="D92" s="26" t="s">
        <v>35</v>
      </c>
      <c r="E92" s="14">
        <f>E93</f>
        <v>4039524</v>
      </c>
      <c r="F92" s="14">
        <f>F93</f>
        <v>4039524</v>
      </c>
      <c r="G92" s="14">
        <f>G93</f>
        <v>1009881</v>
      </c>
      <c r="H92" s="38">
        <f t="shared" si="4"/>
        <v>25</v>
      </c>
      <c r="I92" s="13">
        <f t="shared" si="3"/>
        <v>6.215911555744093</v>
      </c>
    </row>
    <row r="93" spans="1:9" ht="12.75">
      <c r="A93" s="24"/>
      <c r="B93" s="25"/>
      <c r="C93" s="25">
        <v>2920</v>
      </c>
      <c r="D93" s="26" t="s">
        <v>34</v>
      </c>
      <c r="E93" s="14">
        <v>4039524</v>
      </c>
      <c r="F93" s="14">
        <v>4039524</v>
      </c>
      <c r="G93" s="14">
        <v>1009881</v>
      </c>
      <c r="H93" s="38">
        <f t="shared" si="4"/>
        <v>25</v>
      </c>
      <c r="I93" s="13">
        <f t="shared" si="3"/>
        <v>6.215911555744093</v>
      </c>
    </row>
    <row r="94" spans="1:9" ht="12.75">
      <c r="A94" s="24"/>
      <c r="B94" s="25">
        <v>75832</v>
      </c>
      <c r="C94" s="26"/>
      <c r="D94" s="26" t="s">
        <v>36</v>
      </c>
      <c r="E94" s="14">
        <f>E95</f>
        <v>1770514</v>
      </c>
      <c r="F94" s="14">
        <f>F95</f>
        <v>1770882</v>
      </c>
      <c r="G94" s="14">
        <f>G95</f>
        <v>442722</v>
      </c>
      <c r="H94" s="38">
        <f t="shared" si="4"/>
        <v>25.0000847035545</v>
      </c>
      <c r="I94" s="13">
        <f t="shared" si="3"/>
        <v>2.724995119011187</v>
      </c>
    </row>
    <row r="95" spans="1:9" ht="12.75">
      <c r="A95" s="24"/>
      <c r="B95" s="25"/>
      <c r="C95" s="25">
        <v>2920</v>
      </c>
      <c r="D95" s="26" t="s">
        <v>34</v>
      </c>
      <c r="E95" s="14">
        <v>1770514</v>
      </c>
      <c r="F95" s="14">
        <v>1770882</v>
      </c>
      <c r="G95" s="14">
        <v>442722</v>
      </c>
      <c r="H95" s="38">
        <f t="shared" si="4"/>
        <v>25.0000847035545</v>
      </c>
      <c r="I95" s="13">
        <f t="shared" si="3"/>
        <v>2.724995119011187</v>
      </c>
    </row>
    <row r="96" spans="1:9" ht="12.75">
      <c r="A96" s="21">
        <v>801</v>
      </c>
      <c r="B96" s="22"/>
      <c r="C96" s="22"/>
      <c r="D96" s="23" t="s">
        <v>37</v>
      </c>
      <c r="E96" s="11">
        <f>E97+E100+E108+E110+E112+E118+E124+E130</f>
        <v>4500416</v>
      </c>
      <c r="F96" s="11">
        <f>F97+F100+F108+F110+F112+F118+F124+F130+F128</f>
        <v>4311204</v>
      </c>
      <c r="G96" s="11">
        <f>G97+G100+G108+G110+G112+G118+G124+G130+G128</f>
        <v>1398691</v>
      </c>
      <c r="H96" s="39">
        <f t="shared" si="4"/>
        <v>32.44316436893267</v>
      </c>
      <c r="I96" s="13">
        <f t="shared" si="3"/>
        <v>8.609073296571834</v>
      </c>
    </row>
    <row r="97" spans="1:9" ht="12.75">
      <c r="A97" s="24"/>
      <c r="B97" s="25">
        <v>80102</v>
      </c>
      <c r="C97" s="25"/>
      <c r="D97" s="26" t="s">
        <v>38</v>
      </c>
      <c r="E97" s="14">
        <f>E98+E99</f>
        <v>250</v>
      </c>
      <c r="F97" s="14">
        <f>F98+F99</f>
        <v>250</v>
      </c>
      <c r="G97" s="14">
        <f>G98+G99</f>
        <v>93</v>
      </c>
      <c r="H97" s="38">
        <f t="shared" si="4"/>
        <v>37.2</v>
      </c>
      <c r="I97" s="13">
        <f t="shared" si="3"/>
        <v>0.0005724236565339883</v>
      </c>
    </row>
    <row r="98" spans="1:9" ht="12.75">
      <c r="A98" s="24"/>
      <c r="B98" s="25"/>
      <c r="C98" s="25" t="s">
        <v>86</v>
      </c>
      <c r="D98" s="26" t="s">
        <v>12</v>
      </c>
      <c r="E98" s="14">
        <v>150</v>
      </c>
      <c r="F98" s="14">
        <v>150</v>
      </c>
      <c r="G98" s="14">
        <v>45</v>
      </c>
      <c r="H98" s="38">
        <f t="shared" si="4"/>
        <v>30</v>
      </c>
      <c r="I98" s="13">
        <f t="shared" si="3"/>
        <v>0.0002769791886454782</v>
      </c>
    </row>
    <row r="99" spans="1:9" ht="12.75">
      <c r="A99" s="24"/>
      <c r="B99" s="25"/>
      <c r="C99" s="25" t="s">
        <v>87</v>
      </c>
      <c r="D99" s="26" t="s">
        <v>13</v>
      </c>
      <c r="E99" s="14">
        <v>100</v>
      </c>
      <c r="F99" s="14">
        <v>100</v>
      </c>
      <c r="G99" s="14">
        <v>48</v>
      </c>
      <c r="H99" s="38">
        <f t="shared" si="4"/>
        <v>48</v>
      </c>
      <c r="I99" s="13">
        <f t="shared" si="3"/>
        <v>0.00029544446788851007</v>
      </c>
    </row>
    <row r="100" spans="1:9" ht="12.75" customHeight="1">
      <c r="A100" s="24"/>
      <c r="B100" s="25">
        <v>80110</v>
      </c>
      <c r="C100" s="25"/>
      <c r="D100" s="26" t="s">
        <v>39</v>
      </c>
      <c r="E100" s="14">
        <f>E102+E103+E105+E106+E101+E104</f>
        <v>3932179</v>
      </c>
      <c r="F100" s="14">
        <f>F102+F103+F105+F106+F101+F104</f>
        <v>3666467</v>
      </c>
      <c r="G100" s="14">
        <f>G102+G103+G105+G106+G101+G104</f>
        <v>1361464</v>
      </c>
      <c r="H100" s="38">
        <f t="shared" si="4"/>
        <v>37.13285841656286</v>
      </c>
      <c r="I100" s="13">
        <f t="shared" si="3"/>
        <v>8.379937646445052</v>
      </c>
    </row>
    <row r="101" spans="1:9" ht="12.75" customHeight="1">
      <c r="A101" s="24"/>
      <c r="B101" s="25"/>
      <c r="C101" s="25" t="s">
        <v>83</v>
      </c>
      <c r="D101" s="26" t="s">
        <v>11</v>
      </c>
      <c r="E101" s="14">
        <v>190</v>
      </c>
      <c r="F101" s="14">
        <v>190</v>
      </c>
      <c r="G101" s="14">
        <v>40</v>
      </c>
      <c r="H101" s="38">
        <f t="shared" si="4"/>
        <v>21.052631578947366</v>
      </c>
      <c r="I101" s="13">
        <f t="shared" si="3"/>
        <v>0.0002462037232404251</v>
      </c>
    </row>
    <row r="102" spans="1:9" ht="49.5" customHeight="1">
      <c r="A102" s="24"/>
      <c r="B102" s="25"/>
      <c r="C102" s="25" t="s">
        <v>84</v>
      </c>
      <c r="D102" s="26" t="s">
        <v>40</v>
      </c>
      <c r="E102" s="14">
        <v>9530</v>
      </c>
      <c r="F102" s="14">
        <v>9530</v>
      </c>
      <c r="G102" s="14">
        <v>3028</v>
      </c>
      <c r="H102" s="38">
        <f t="shared" si="4"/>
        <v>31.773347324239243</v>
      </c>
      <c r="I102" s="13">
        <f t="shared" si="3"/>
        <v>0.01863762184930018</v>
      </c>
    </row>
    <row r="103" spans="1:9" ht="12.75">
      <c r="A103" s="24"/>
      <c r="B103" s="25"/>
      <c r="C103" s="25" t="s">
        <v>86</v>
      </c>
      <c r="D103" s="26" t="s">
        <v>12</v>
      </c>
      <c r="E103" s="14">
        <v>380</v>
      </c>
      <c r="F103" s="14">
        <v>380</v>
      </c>
      <c r="G103" s="14">
        <v>50</v>
      </c>
      <c r="H103" s="38">
        <f t="shared" si="4"/>
        <v>13.157894736842104</v>
      </c>
      <c r="I103" s="13">
        <f t="shared" si="3"/>
        <v>0.0003077546540505314</v>
      </c>
    </row>
    <row r="104" spans="1:9" ht="12.75">
      <c r="A104" s="24"/>
      <c r="B104" s="25"/>
      <c r="C104" s="25" t="s">
        <v>104</v>
      </c>
      <c r="D104" s="26" t="s">
        <v>108</v>
      </c>
      <c r="E104" s="14">
        <v>0</v>
      </c>
      <c r="F104" s="14">
        <v>0</v>
      </c>
      <c r="G104" s="14"/>
      <c r="H104" s="38">
        <v>0</v>
      </c>
      <c r="I104" s="13">
        <f t="shared" si="3"/>
        <v>0</v>
      </c>
    </row>
    <row r="105" spans="1:9" ht="12.75">
      <c r="A105" s="24"/>
      <c r="B105" s="25"/>
      <c r="C105" s="25" t="s">
        <v>87</v>
      </c>
      <c r="D105" s="26" t="s">
        <v>13</v>
      </c>
      <c r="E105" s="14">
        <v>300</v>
      </c>
      <c r="F105" s="14">
        <v>300</v>
      </c>
      <c r="G105" s="14">
        <v>98</v>
      </c>
      <c r="H105" s="38">
        <f t="shared" si="4"/>
        <v>32.666666666666664</v>
      </c>
      <c r="I105" s="13">
        <f t="shared" si="3"/>
        <v>0.0006031991219390414</v>
      </c>
    </row>
    <row r="106" spans="1:9" ht="29.25" customHeight="1">
      <c r="A106" s="24"/>
      <c r="B106" s="25"/>
      <c r="C106" s="25">
        <v>2310</v>
      </c>
      <c r="D106" s="26" t="s">
        <v>41</v>
      </c>
      <c r="E106" s="14">
        <v>3921779</v>
      </c>
      <c r="F106" s="14">
        <v>3656067</v>
      </c>
      <c r="G106" s="14">
        <v>1358248</v>
      </c>
      <c r="H106" s="38">
        <f t="shared" si="4"/>
        <v>37.15052267915222</v>
      </c>
      <c r="I106" s="13">
        <f t="shared" si="3"/>
        <v>8.360142867096522</v>
      </c>
    </row>
    <row r="107" spans="1:9" ht="36" customHeight="1">
      <c r="A107" s="24"/>
      <c r="B107" s="25"/>
      <c r="C107" s="25">
        <v>6610</v>
      </c>
      <c r="D107" s="26" t="s">
        <v>134</v>
      </c>
      <c r="E107" s="14">
        <v>0</v>
      </c>
      <c r="F107" s="14">
        <v>0</v>
      </c>
      <c r="G107" s="14"/>
      <c r="H107" s="38">
        <v>0</v>
      </c>
      <c r="I107" s="13">
        <f t="shared" si="3"/>
        <v>0</v>
      </c>
    </row>
    <row r="108" spans="1:9" ht="12.75">
      <c r="A108" s="24"/>
      <c r="B108" s="25">
        <v>80111</v>
      </c>
      <c r="C108" s="25"/>
      <c r="D108" s="26" t="s">
        <v>42</v>
      </c>
      <c r="E108" s="14">
        <f>E109</f>
        <v>80</v>
      </c>
      <c r="F108" s="14">
        <f>F109</f>
        <v>80</v>
      </c>
      <c r="G108" s="14">
        <f>G109</f>
        <v>27</v>
      </c>
      <c r="H108" s="38">
        <f t="shared" si="4"/>
        <v>33.75</v>
      </c>
      <c r="I108" s="13">
        <f t="shared" si="3"/>
        <v>0.00016618751318728692</v>
      </c>
    </row>
    <row r="109" spans="1:9" ht="12.75">
      <c r="A109" s="24"/>
      <c r="B109" s="25"/>
      <c r="C109" s="25" t="s">
        <v>87</v>
      </c>
      <c r="D109" s="26" t="s">
        <v>13</v>
      </c>
      <c r="E109" s="14">
        <v>80</v>
      </c>
      <c r="F109" s="14">
        <v>80</v>
      </c>
      <c r="G109" s="14">
        <v>27</v>
      </c>
      <c r="H109" s="38">
        <f t="shared" si="4"/>
        <v>33.75</v>
      </c>
      <c r="I109" s="13">
        <f t="shared" si="3"/>
        <v>0.00016618751318728692</v>
      </c>
    </row>
    <row r="110" spans="1:9" ht="12.75">
      <c r="A110" s="24"/>
      <c r="B110" s="25">
        <v>80113</v>
      </c>
      <c r="C110" s="25"/>
      <c r="D110" s="26" t="s">
        <v>43</v>
      </c>
      <c r="E110" s="14">
        <f>E111</f>
        <v>10500</v>
      </c>
      <c r="F110" s="14">
        <v>10500</v>
      </c>
      <c r="G110" s="14">
        <f>G111</f>
        <v>4000</v>
      </c>
      <c r="H110" s="38">
        <f t="shared" si="4"/>
        <v>38.095238095238095</v>
      </c>
      <c r="I110" s="13">
        <f t="shared" si="3"/>
        <v>0.02462037232404251</v>
      </c>
    </row>
    <row r="111" spans="1:9" ht="36.75" customHeight="1">
      <c r="A111" s="24"/>
      <c r="B111" s="25"/>
      <c r="C111" s="25">
        <v>2310</v>
      </c>
      <c r="D111" s="26" t="s">
        <v>44</v>
      </c>
      <c r="E111" s="14">
        <v>10500</v>
      </c>
      <c r="F111" s="14">
        <v>10500</v>
      </c>
      <c r="G111" s="14">
        <v>4000</v>
      </c>
      <c r="H111" s="38">
        <f t="shared" si="4"/>
        <v>38.095238095238095</v>
      </c>
      <c r="I111" s="13">
        <f t="shared" si="3"/>
        <v>0.02462037232404251</v>
      </c>
    </row>
    <row r="112" spans="1:9" ht="12.75">
      <c r="A112" s="24"/>
      <c r="B112" s="25">
        <v>80120</v>
      </c>
      <c r="C112" s="25"/>
      <c r="D112" s="26" t="s">
        <v>45</v>
      </c>
      <c r="E112" s="14">
        <f>E113+E114+E115+E116+E117</f>
        <v>11550</v>
      </c>
      <c r="F112" s="14">
        <f>F113+F114+F115+F116+F117</f>
        <v>11550</v>
      </c>
      <c r="G112" s="14">
        <f>G113+G114+G115+G116+G117</f>
        <v>2993</v>
      </c>
      <c r="H112" s="38">
        <f t="shared" si="4"/>
        <v>25.913419913419915</v>
      </c>
      <c r="I112" s="13">
        <f t="shared" si="3"/>
        <v>0.018422193591464808</v>
      </c>
    </row>
    <row r="113" spans="1:9" ht="12.75">
      <c r="A113" s="24"/>
      <c r="B113" s="25"/>
      <c r="C113" s="25" t="s">
        <v>83</v>
      </c>
      <c r="D113" s="26" t="s">
        <v>11</v>
      </c>
      <c r="E113" s="14">
        <v>460</v>
      </c>
      <c r="F113" s="14">
        <v>460</v>
      </c>
      <c r="G113" s="14">
        <v>92</v>
      </c>
      <c r="H113" s="38">
        <f t="shared" si="4"/>
        <v>20</v>
      </c>
      <c r="I113" s="13">
        <f t="shared" si="3"/>
        <v>0.0005662685634529777</v>
      </c>
    </row>
    <row r="114" spans="1:9" ht="47.25" customHeight="1">
      <c r="A114" s="24"/>
      <c r="B114" s="25"/>
      <c r="C114" s="25" t="s">
        <v>84</v>
      </c>
      <c r="D114" s="26" t="s">
        <v>40</v>
      </c>
      <c r="E114" s="14">
        <v>9870</v>
      </c>
      <c r="F114" s="14">
        <v>9870</v>
      </c>
      <c r="G114" s="14">
        <v>2693</v>
      </c>
      <c r="H114" s="38">
        <f t="shared" si="4"/>
        <v>27.284701114488346</v>
      </c>
      <c r="I114" s="13">
        <f t="shared" si="3"/>
        <v>0.016575665667161617</v>
      </c>
    </row>
    <row r="115" spans="1:9" ht="12.75">
      <c r="A115" s="24"/>
      <c r="B115" s="25"/>
      <c r="C115" s="25" t="s">
        <v>86</v>
      </c>
      <c r="D115" s="26" t="s">
        <v>12</v>
      </c>
      <c r="E115" s="14">
        <v>420</v>
      </c>
      <c r="F115" s="14">
        <v>420</v>
      </c>
      <c r="G115" s="14">
        <v>60</v>
      </c>
      <c r="H115" s="38">
        <f t="shared" si="4"/>
        <v>14.285714285714285</v>
      </c>
      <c r="I115" s="13">
        <f t="shared" si="3"/>
        <v>0.0003693055848606376</v>
      </c>
    </row>
    <row r="116" spans="1:9" ht="12.75">
      <c r="A116" s="24"/>
      <c r="B116" s="25"/>
      <c r="C116" s="25" t="s">
        <v>87</v>
      </c>
      <c r="D116" s="26" t="s">
        <v>13</v>
      </c>
      <c r="E116" s="14">
        <v>800</v>
      </c>
      <c r="F116" s="14">
        <v>800</v>
      </c>
      <c r="G116" s="14">
        <v>148</v>
      </c>
      <c r="H116" s="38">
        <f t="shared" si="4"/>
        <v>18.5</v>
      </c>
      <c r="I116" s="13">
        <f t="shared" si="3"/>
        <v>0.0009109537759895728</v>
      </c>
    </row>
    <row r="117" spans="1:9" ht="24">
      <c r="A117" s="24"/>
      <c r="B117" s="25"/>
      <c r="C117" s="25">
        <v>2440</v>
      </c>
      <c r="D117" s="26" t="s">
        <v>137</v>
      </c>
      <c r="E117" s="14">
        <v>0</v>
      </c>
      <c r="F117" s="14">
        <v>0</v>
      </c>
      <c r="G117" s="14">
        <v>0</v>
      </c>
      <c r="H117" s="38">
        <v>0</v>
      </c>
      <c r="I117" s="13">
        <f t="shared" si="3"/>
        <v>0</v>
      </c>
    </row>
    <row r="118" spans="1:9" ht="12.75">
      <c r="A118" s="24"/>
      <c r="B118" s="25">
        <v>80130</v>
      </c>
      <c r="C118" s="25"/>
      <c r="D118" s="26" t="s">
        <v>46</v>
      </c>
      <c r="E118" s="14">
        <f>E119+E120+E121+E123+E122</f>
        <v>2260</v>
      </c>
      <c r="F118" s="14">
        <f>F119+F120+F121+F123+F122</f>
        <v>2260</v>
      </c>
      <c r="G118" s="14">
        <f>G119+G120+G121+G123+G122</f>
        <v>918</v>
      </c>
      <c r="H118" s="38">
        <f t="shared" si="4"/>
        <v>40.61946902654867</v>
      </c>
      <c r="I118" s="13">
        <f t="shared" si="3"/>
        <v>0.005650375448367756</v>
      </c>
    </row>
    <row r="119" spans="1:9" ht="12.75">
      <c r="A119" s="24"/>
      <c r="B119" s="25"/>
      <c r="C119" s="25" t="s">
        <v>83</v>
      </c>
      <c r="D119" s="26" t="s">
        <v>11</v>
      </c>
      <c r="E119" s="14">
        <v>400</v>
      </c>
      <c r="F119" s="14">
        <v>400</v>
      </c>
      <c r="G119" s="14">
        <v>70</v>
      </c>
      <c r="H119" s="38">
        <f t="shared" si="4"/>
        <v>17.5</v>
      </c>
      <c r="I119" s="13">
        <f t="shared" si="3"/>
        <v>0.00043085651567074387</v>
      </c>
    </row>
    <row r="120" spans="1:9" ht="48.75" customHeight="1">
      <c r="A120" s="24"/>
      <c r="B120" s="25"/>
      <c r="C120" s="25" t="s">
        <v>84</v>
      </c>
      <c r="D120" s="26" t="s">
        <v>40</v>
      </c>
      <c r="E120" s="14">
        <v>1200</v>
      </c>
      <c r="F120" s="14">
        <v>1200</v>
      </c>
      <c r="G120" s="14">
        <v>678</v>
      </c>
      <c r="H120" s="38">
        <f t="shared" si="4"/>
        <v>56.49999999999999</v>
      </c>
      <c r="I120" s="13">
        <f t="shared" si="3"/>
        <v>0.0041731531089252046</v>
      </c>
    </row>
    <row r="121" spans="1:9" ht="12.75">
      <c r="A121" s="24"/>
      <c r="B121" s="25"/>
      <c r="C121" s="25" t="s">
        <v>86</v>
      </c>
      <c r="D121" s="26" t="s">
        <v>12</v>
      </c>
      <c r="E121" s="14">
        <v>400</v>
      </c>
      <c r="F121" s="14">
        <v>400</v>
      </c>
      <c r="G121" s="14">
        <v>117</v>
      </c>
      <c r="H121" s="38">
        <f t="shared" si="4"/>
        <v>29.25</v>
      </c>
      <c r="I121" s="13">
        <f t="shared" si="3"/>
        <v>0.0007201458904782434</v>
      </c>
    </row>
    <row r="122" spans="1:9" ht="12.75">
      <c r="A122" s="24"/>
      <c r="B122" s="25"/>
      <c r="C122" s="25" t="s">
        <v>104</v>
      </c>
      <c r="D122" s="26" t="s">
        <v>108</v>
      </c>
      <c r="E122" s="14">
        <v>10</v>
      </c>
      <c r="F122" s="14">
        <v>10</v>
      </c>
      <c r="G122" s="14">
        <v>0</v>
      </c>
      <c r="H122" s="38">
        <f t="shared" si="4"/>
        <v>0</v>
      </c>
      <c r="I122" s="13">
        <f t="shared" si="3"/>
        <v>0</v>
      </c>
    </row>
    <row r="123" spans="1:9" ht="12.75">
      <c r="A123" s="24"/>
      <c r="B123" s="25"/>
      <c r="C123" s="25" t="s">
        <v>87</v>
      </c>
      <c r="D123" s="26" t="s">
        <v>13</v>
      </c>
      <c r="E123" s="14">
        <v>250</v>
      </c>
      <c r="F123" s="14">
        <v>250</v>
      </c>
      <c r="G123" s="14">
        <v>53</v>
      </c>
      <c r="H123" s="38">
        <f t="shared" si="4"/>
        <v>21.2</v>
      </c>
      <c r="I123" s="13">
        <f t="shared" si="3"/>
        <v>0.0003262199332935632</v>
      </c>
    </row>
    <row r="124" spans="1:9" ht="12.75">
      <c r="A124" s="24"/>
      <c r="B124" s="25">
        <v>80146</v>
      </c>
      <c r="C124" s="25"/>
      <c r="D124" s="26" t="s">
        <v>48</v>
      </c>
      <c r="E124" s="14">
        <f>E127+E125+E126</f>
        <v>487990</v>
      </c>
      <c r="F124" s="14">
        <f>F127+F125+F126</f>
        <v>487990</v>
      </c>
      <c r="G124" s="14">
        <f>G127+G125+G126</f>
        <v>2859</v>
      </c>
      <c r="H124" s="38">
        <f t="shared" si="4"/>
        <v>0.5858726613250271</v>
      </c>
      <c r="I124" s="13">
        <f t="shared" si="3"/>
        <v>0.017597411118609383</v>
      </c>
    </row>
    <row r="125" spans="1:9" ht="48.75" customHeight="1">
      <c r="A125" s="24"/>
      <c r="B125" s="25"/>
      <c r="C125" s="25">
        <v>2007</v>
      </c>
      <c r="D125" s="26" t="s">
        <v>136</v>
      </c>
      <c r="E125" s="14">
        <v>401210</v>
      </c>
      <c r="F125" s="14">
        <v>401210</v>
      </c>
      <c r="G125" s="14">
        <v>0</v>
      </c>
      <c r="H125" s="38">
        <f t="shared" si="4"/>
        <v>0</v>
      </c>
      <c r="I125" s="13">
        <f t="shared" si="3"/>
        <v>0</v>
      </c>
    </row>
    <row r="126" spans="1:9" ht="48">
      <c r="A126" s="24"/>
      <c r="B126" s="25"/>
      <c r="C126" s="25">
        <v>2009</v>
      </c>
      <c r="D126" s="26" t="s">
        <v>136</v>
      </c>
      <c r="E126" s="14">
        <v>70802</v>
      </c>
      <c r="F126" s="14">
        <v>70802</v>
      </c>
      <c r="G126" s="14">
        <v>0</v>
      </c>
      <c r="H126" s="38">
        <f t="shared" si="4"/>
        <v>0</v>
      </c>
      <c r="I126" s="13">
        <f t="shared" si="3"/>
        <v>0</v>
      </c>
    </row>
    <row r="127" spans="1:9" ht="25.5" customHeight="1">
      <c r="A127" s="24"/>
      <c r="B127" s="25"/>
      <c r="C127" s="25">
        <v>2310</v>
      </c>
      <c r="D127" s="26" t="s">
        <v>49</v>
      </c>
      <c r="E127" s="14">
        <v>15978</v>
      </c>
      <c r="F127" s="14">
        <v>15978</v>
      </c>
      <c r="G127" s="14">
        <v>2859</v>
      </c>
      <c r="H127" s="38">
        <f t="shared" si="4"/>
        <v>17.8933533608712</v>
      </c>
      <c r="I127" s="13">
        <f t="shared" si="3"/>
        <v>0.017597411118609383</v>
      </c>
    </row>
    <row r="128" spans="1:9" ht="49.5" customHeight="1">
      <c r="A128" s="24"/>
      <c r="B128" s="25">
        <v>80150</v>
      </c>
      <c r="C128" s="25"/>
      <c r="D128" s="26" t="s">
        <v>156</v>
      </c>
      <c r="E128" s="14">
        <v>0</v>
      </c>
      <c r="F128" s="14">
        <v>76500</v>
      </c>
      <c r="G128" s="14">
        <v>0</v>
      </c>
      <c r="H128" s="38">
        <f t="shared" si="4"/>
        <v>0</v>
      </c>
      <c r="I128" s="13">
        <f t="shared" si="3"/>
        <v>0</v>
      </c>
    </row>
    <row r="129" spans="1:9" ht="25.5" customHeight="1">
      <c r="A129" s="24"/>
      <c r="B129" s="25"/>
      <c r="C129" s="25">
        <v>2310</v>
      </c>
      <c r="D129" s="26" t="s">
        <v>49</v>
      </c>
      <c r="E129" s="14">
        <v>0</v>
      </c>
      <c r="F129" s="14">
        <v>76500</v>
      </c>
      <c r="G129" s="14">
        <v>0</v>
      </c>
      <c r="H129" s="38">
        <f t="shared" si="4"/>
        <v>0</v>
      </c>
      <c r="I129" s="13">
        <f t="shared" si="3"/>
        <v>0</v>
      </c>
    </row>
    <row r="130" spans="1:9" ht="12.75">
      <c r="A130" s="24"/>
      <c r="B130" s="25">
        <v>80195</v>
      </c>
      <c r="C130" s="25"/>
      <c r="D130" s="26" t="s">
        <v>50</v>
      </c>
      <c r="E130" s="14">
        <f>E131</f>
        <v>55607</v>
      </c>
      <c r="F130" s="14">
        <f>F131</f>
        <v>55607</v>
      </c>
      <c r="G130" s="14">
        <f>G131</f>
        <v>26337</v>
      </c>
      <c r="H130" s="38">
        <f t="shared" si="4"/>
        <v>47.36274210081465</v>
      </c>
      <c r="I130" s="13">
        <f t="shared" si="3"/>
        <v>0.16210668647457688</v>
      </c>
    </row>
    <row r="131" spans="1:9" ht="29.25" customHeight="1">
      <c r="A131" s="24"/>
      <c r="B131" s="25"/>
      <c r="C131" s="25">
        <v>2310</v>
      </c>
      <c r="D131" s="26" t="s">
        <v>49</v>
      </c>
      <c r="E131" s="14">
        <v>55607</v>
      </c>
      <c r="F131" s="14">
        <v>55607</v>
      </c>
      <c r="G131" s="14">
        <v>26337</v>
      </c>
      <c r="H131" s="38">
        <f t="shared" si="4"/>
        <v>47.36274210081465</v>
      </c>
      <c r="I131" s="13">
        <f t="shared" si="3"/>
        <v>0.16210668647457688</v>
      </c>
    </row>
    <row r="132" spans="1:9" ht="12.75">
      <c r="A132" s="21">
        <v>851</v>
      </c>
      <c r="B132" s="22"/>
      <c r="C132" s="22"/>
      <c r="D132" s="23" t="s">
        <v>52</v>
      </c>
      <c r="E132" s="11">
        <f>E133+E135</f>
        <v>4571797</v>
      </c>
      <c r="F132" s="11">
        <f>F133+F135</f>
        <v>4571797</v>
      </c>
      <c r="G132" s="11">
        <f>G133+G135</f>
        <v>591693</v>
      </c>
      <c r="H132" s="39">
        <f t="shared" si="4"/>
        <v>12.942241311239322</v>
      </c>
      <c r="I132" s="13">
        <f aca="true" t="shared" si="5" ref="I132:I195">SUM((G132/16246708)*100)</f>
        <v>3.641925490382421</v>
      </c>
    </row>
    <row r="133" spans="1:9" ht="30.75" customHeight="1">
      <c r="A133" s="24"/>
      <c r="B133" s="25">
        <v>85156</v>
      </c>
      <c r="C133" s="25"/>
      <c r="D133" s="26" t="s">
        <v>53</v>
      </c>
      <c r="E133" s="14">
        <f>E134</f>
        <v>4565797</v>
      </c>
      <c r="F133" s="14">
        <f>F134</f>
        <v>4565797</v>
      </c>
      <c r="G133" s="14">
        <f>G134</f>
        <v>591693</v>
      </c>
      <c r="H133" s="38">
        <f aca="true" t="shared" si="6" ref="H133:H196">G133/F133*100</f>
        <v>12.959248954782703</v>
      </c>
      <c r="I133" s="13">
        <f t="shared" si="5"/>
        <v>3.641925490382421</v>
      </c>
    </row>
    <row r="134" spans="1:9" ht="34.5" customHeight="1">
      <c r="A134" s="24"/>
      <c r="B134" s="25"/>
      <c r="C134" s="25">
        <v>2110</v>
      </c>
      <c r="D134" s="26" t="s">
        <v>6</v>
      </c>
      <c r="E134" s="14">
        <v>4565797</v>
      </c>
      <c r="F134" s="14">
        <v>4565797</v>
      </c>
      <c r="G134" s="14">
        <v>591693</v>
      </c>
      <c r="H134" s="38">
        <f t="shared" si="6"/>
        <v>12.959248954782703</v>
      </c>
      <c r="I134" s="13">
        <f t="shared" si="5"/>
        <v>3.641925490382421</v>
      </c>
    </row>
    <row r="135" spans="1:9" ht="12.75" customHeight="1">
      <c r="A135" s="24"/>
      <c r="B135" s="25"/>
      <c r="C135" s="25">
        <v>85195</v>
      </c>
      <c r="D135" s="26" t="s">
        <v>50</v>
      </c>
      <c r="E135" s="14">
        <f>E136</f>
        <v>6000</v>
      </c>
      <c r="F135" s="14">
        <f>F136</f>
        <v>6000</v>
      </c>
      <c r="G135" s="14">
        <v>0</v>
      </c>
      <c r="H135" s="38">
        <f t="shared" si="6"/>
        <v>0</v>
      </c>
      <c r="I135" s="13">
        <f t="shared" si="5"/>
        <v>0</v>
      </c>
    </row>
    <row r="136" spans="1:9" ht="34.5" customHeight="1">
      <c r="A136" s="24"/>
      <c r="B136" s="25"/>
      <c r="C136" s="25">
        <v>2110</v>
      </c>
      <c r="D136" s="26" t="s">
        <v>6</v>
      </c>
      <c r="E136" s="14">
        <v>6000</v>
      </c>
      <c r="F136" s="14">
        <v>6000</v>
      </c>
      <c r="G136" s="14">
        <v>0</v>
      </c>
      <c r="H136" s="38">
        <f t="shared" si="6"/>
        <v>0</v>
      </c>
      <c r="I136" s="13">
        <f t="shared" si="5"/>
        <v>0</v>
      </c>
    </row>
    <row r="137" spans="1:9" ht="12.75">
      <c r="A137" s="21">
        <v>852</v>
      </c>
      <c r="B137" s="22"/>
      <c r="C137" s="22"/>
      <c r="D137" s="23" t="s">
        <v>54</v>
      </c>
      <c r="E137" s="11">
        <f>E138+E145+E153+E157</f>
        <v>11916043</v>
      </c>
      <c r="F137" s="11">
        <f>F138+F145+F153+F157</f>
        <v>11989073</v>
      </c>
      <c r="G137" s="11">
        <f>G138+G145+G153+G157</f>
        <v>3060389</v>
      </c>
      <c r="H137" s="38">
        <f t="shared" si="6"/>
        <v>25.526485659066385</v>
      </c>
      <c r="I137" s="13">
        <f t="shared" si="5"/>
        <v>18.83697915910103</v>
      </c>
    </row>
    <row r="138" spans="1:9" ht="12.75">
      <c r="A138" s="30"/>
      <c r="B138" s="25">
        <v>85201</v>
      </c>
      <c r="C138" s="25"/>
      <c r="D138" s="26" t="s">
        <v>55</v>
      </c>
      <c r="E138" s="14">
        <f>E140+E141+E142+E143+E144+E139</f>
        <v>256300</v>
      </c>
      <c r="F138" s="14">
        <f>F140+F141+F142+F143+F144+F139</f>
        <v>265302</v>
      </c>
      <c r="G138" s="14">
        <f>G140+G141+G142+G143+G144+G139</f>
        <v>98729</v>
      </c>
      <c r="H138" s="38">
        <f t="shared" si="6"/>
        <v>37.21381670699807</v>
      </c>
      <c r="I138" s="13">
        <f t="shared" si="5"/>
        <v>0.6076861847950982</v>
      </c>
    </row>
    <row r="139" spans="1:9" ht="36">
      <c r="A139" s="30"/>
      <c r="B139" s="25"/>
      <c r="C139" s="25" t="s">
        <v>128</v>
      </c>
      <c r="D139" s="26" t="s">
        <v>130</v>
      </c>
      <c r="E139" s="14">
        <v>0</v>
      </c>
      <c r="F139" s="14">
        <v>0</v>
      </c>
      <c r="G139" s="15">
        <v>0</v>
      </c>
      <c r="H139" s="38">
        <v>0</v>
      </c>
      <c r="I139" s="13">
        <f t="shared" si="5"/>
        <v>0</v>
      </c>
    </row>
    <row r="140" spans="1:9" ht="12.75">
      <c r="A140" s="24"/>
      <c r="B140" s="25"/>
      <c r="C140" s="25" t="s">
        <v>86</v>
      </c>
      <c r="D140" s="26" t="s">
        <v>12</v>
      </c>
      <c r="E140" s="14">
        <v>500</v>
      </c>
      <c r="F140" s="14">
        <v>350</v>
      </c>
      <c r="G140" s="14">
        <v>61</v>
      </c>
      <c r="H140" s="38">
        <f t="shared" si="6"/>
        <v>17.42857142857143</v>
      </c>
      <c r="I140" s="13">
        <f t="shared" si="5"/>
        <v>0.0003754606779416482</v>
      </c>
    </row>
    <row r="141" spans="1:9" ht="15" customHeight="1">
      <c r="A141" s="24"/>
      <c r="B141" s="25"/>
      <c r="C141" s="25" t="s">
        <v>104</v>
      </c>
      <c r="D141" s="26" t="s">
        <v>108</v>
      </c>
      <c r="E141" s="14">
        <v>0</v>
      </c>
      <c r="F141" s="14">
        <v>8980</v>
      </c>
      <c r="G141" s="14">
        <v>8980</v>
      </c>
      <c r="H141" s="38">
        <f t="shared" si="6"/>
        <v>100</v>
      </c>
      <c r="I141" s="13">
        <f t="shared" si="5"/>
        <v>0.055272735867475435</v>
      </c>
    </row>
    <row r="142" spans="1:9" ht="14.25" customHeight="1">
      <c r="A142" s="24"/>
      <c r="B142" s="25"/>
      <c r="C142" s="25" t="s">
        <v>87</v>
      </c>
      <c r="D142" s="26" t="s">
        <v>13</v>
      </c>
      <c r="E142" s="14">
        <v>100</v>
      </c>
      <c r="F142" s="14">
        <v>272</v>
      </c>
      <c r="G142" s="14">
        <v>440</v>
      </c>
      <c r="H142" s="38">
        <f t="shared" si="6"/>
        <v>161.76470588235296</v>
      </c>
      <c r="I142" s="13">
        <f t="shared" si="5"/>
        <v>0.002708240955644676</v>
      </c>
    </row>
    <row r="143" spans="1:9" ht="36">
      <c r="A143" s="24"/>
      <c r="B143" s="25"/>
      <c r="C143" s="25">
        <v>2320</v>
      </c>
      <c r="D143" s="26" t="s">
        <v>62</v>
      </c>
      <c r="E143" s="14">
        <v>7700</v>
      </c>
      <c r="F143" s="14">
        <v>7700</v>
      </c>
      <c r="G143" s="14">
        <v>8347</v>
      </c>
      <c r="H143" s="38">
        <f t="shared" si="6"/>
        <v>108.40259740259741</v>
      </c>
      <c r="I143" s="13">
        <f t="shared" si="5"/>
        <v>0.051376561947195705</v>
      </c>
    </row>
    <row r="144" spans="1:9" ht="28.5" customHeight="1">
      <c r="A144" s="24"/>
      <c r="B144" s="25"/>
      <c r="C144" s="25">
        <v>2900</v>
      </c>
      <c r="D144" s="26" t="s">
        <v>131</v>
      </c>
      <c r="E144" s="14">
        <v>248000</v>
      </c>
      <c r="F144" s="14">
        <v>248000</v>
      </c>
      <c r="G144" s="14">
        <v>80901</v>
      </c>
      <c r="H144" s="38">
        <f t="shared" si="6"/>
        <v>32.62137096774194</v>
      </c>
      <c r="I144" s="13">
        <f t="shared" si="5"/>
        <v>0.49795318534684074</v>
      </c>
    </row>
    <row r="145" spans="1:9" ht="12.75">
      <c r="A145" s="24"/>
      <c r="B145" s="25">
        <v>85202</v>
      </c>
      <c r="C145" s="25"/>
      <c r="D145" s="26" t="s">
        <v>56</v>
      </c>
      <c r="E145" s="14">
        <f>E146+E147+E148+E149+E150+E151+E152</f>
        <v>11321743</v>
      </c>
      <c r="F145" s="14">
        <f>F146+F147+F148+F149+F150+F151+F152</f>
        <v>11385771</v>
      </c>
      <c r="G145" s="14">
        <f>G146+G147+G148+G149+G150+G151+G152</f>
        <v>2860696</v>
      </c>
      <c r="H145" s="38">
        <f t="shared" si="6"/>
        <v>25.125184759117325</v>
      </c>
      <c r="I145" s="13">
        <f t="shared" si="5"/>
        <v>17.60785015647478</v>
      </c>
    </row>
    <row r="146" spans="1:9" ht="47.25" customHeight="1">
      <c r="A146" s="24"/>
      <c r="B146" s="25"/>
      <c r="C146" s="25" t="s">
        <v>84</v>
      </c>
      <c r="D146" s="26" t="s">
        <v>16</v>
      </c>
      <c r="E146" s="14">
        <v>65400</v>
      </c>
      <c r="F146" s="14">
        <v>65400</v>
      </c>
      <c r="G146" s="14">
        <v>16529</v>
      </c>
      <c r="H146" s="38">
        <f t="shared" si="6"/>
        <v>25.273700305810397</v>
      </c>
      <c r="I146" s="13">
        <f t="shared" si="5"/>
        <v>0.10173753353602466</v>
      </c>
    </row>
    <row r="147" spans="1:9" ht="12.75">
      <c r="A147" s="24"/>
      <c r="B147" s="25"/>
      <c r="C147" s="25" t="s">
        <v>85</v>
      </c>
      <c r="D147" s="26" t="s">
        <v>47</v>
      </c>
      <c r="E147" s="14">
        <v>5738690</v>
      </c>
      <c r="F147" s="14">
        <v>5738690</v>
      </c>
      <c r="G147" s="14">
        <v>1451247</v>
      </c>
      <c r="H147" s="38">
        <f t="shared" si="6"/>
        <v>25.28882027082836</v>
      </c>
      <c r="I147" s="13">
        <f t="shared" si="5"/>
        <v>8.932560368537429</v>
      </c>
    </row>
    <row r="148" spans="1:9" ht="12.75">
      <c r="A148" s="24"/>
      <c r="B148" s="25"/>
      <c r="C148" s="25" t="s">
        <v>86</v>
      </c>
      <c r="D148" s="26" t="s">
        <v>12</v>
      </c>
      <c r="E148" s="14">
        <v>2060</v>
      </c>
      <c r="F148" s="14">
        <v>2060</v>
      </c>
      <c r="G148" s="14">
        <v>461</v>
      </c>
      <c r="H148" s="38">
        <f t="shared" si="6"/>
        <v>22.37864077669903</v>
      </c>
      <c r="I148" s="13">
        <f t="shared" si="5"/>
        <v>0.002837497910345899</v>
      </c>
    </row>
    <row r="149" spans="1:9" ht="16.5" customHeight="1">
      <c r="A149" s="24"/>
      <c r="B149" s="25"/>
      <c r="C149" s="25" t="s">
        <v>104</v>
      </c>
      <c r="D149" s="26" t="s">
        <v>108</v>
      </c>
      <c r="E149" s="14">
        <v>0</v>
      </c>
      <c r="F149" s="14">
        <v>0</v>
      </c>
      <c r="G149" s="14">
        <v>1995</v>
      </c>
      <c r="H149" s="38">
        <v>0</v>
      </c>
      <c r="I149" s="13">
        <f t="shared" si="5"/>
        <v>0.012279410696616202</v>
      </c>
    </row>
    <row r="150" spans="1:9" ht="12.75">
      <c r="A150" s="24"/>
      <c r="B150" s="25"/>
      <c r="C150" s="25" t="s">
        <v>87</v>
      </c>
      <c r="D150" s="26" t="s">
        <v>13</v>
      </c>
      <c r="E150" s="14">
        <v>15300</v>
      </c>
      <c r="F150" s="14">
        <v>15300</v>
      </c>
      <c r="G150" s="14">
        <v>3525</v>
      </c>
      <c r="H150" s="38">
        <f t="shared" si="6"/>
        <v>23.03921568627451</v>
      </c>
      <c r="I150" s="13">
        <f t="shared" si="5"/>
        <v>0.02169670311056246</v>
      </c>
    </row>
    <row r="151" spans="1:9" ht="30" customHeight="1">
      <c r="A151" s="24"/>
      <c r="B151" s="25"/>
      <c r="C151" s="25">
        <v>2130</v>
      </c>
      <c r="D151" s="26" t="s">
        <v>51</v>
      </c>
      <c r="E151" s="14">
        <v>5500293</v>
      </c>
      <c r="F151" s="14">
        <v>5564321</v>
      </c>
      <c r="G151" s="14">
        <v>1386939</v>
      </c>
      <c r="H151" s="38">
        <f t="shared" si="6"/>
        <v>24.925574926392635</v>
      </c>
      <c r="I151" s="13">
        <f t="shared" si="5"/>
        <v>8.5367386426838</v>
      </c>
    </row>
    <row r="152" spans="1:9" ht="48.75" customHeight="1">
      <c r="A152" s="24"/>
      <c r="B152" s="25"/>
      <c r="C152" s="25">
        <v>6280</v>
      </c>
      <c r="D152" s="26" t="s">
        <v>120</v>
      </c>
      <c r="E152" s="14">
        <v>0</v>
      </c>
      <c r="F152" s="14">
        <v>0</v>
      </c>
      <c r="G152" s="14">
        <v>0</v>
      </c>
      <c r="H152" s="38">
        <v>0</v>
      </c>
      <c r="I152" s="13">
        <f t="shared" si="5"/>
        <v>0</v>
      </c>
    </row>
    <row r="153" spans="1:9" ht="12.75">
      <c r="A153" s="24"/>
      <c r="B153" s="25">
        <v>85218</v>
      </c>
      <c r="C153" s="25"/>
      <c r="D153" s="26" t="s">
        <v>57</v>
      </c>
      <c r="E153" s="14">
        <f>E154+E155+E156</f>
        <v>300</v>
      </c>
      <c r="F153" s="14">
        <f>F154+F155+F156</f>
        <v>300</v>
      </c>
      <c r="G153" s="14">
        <f>G154+G155+G156</f>
        <v>513</v>
      </c>
      <c r="H153" s="38">
        <f t="shared" si="6"/>
        <v>171</v>
      </c>
      <c r="I153" s="13">
        <f t="shared" si="5"/>
        <v>0.003157562750558452</v>
      </c>
    </row>
    <row r="154" spans="1:9" ht="12.75">
      <c r="A154" s="24"/>
      <c r="B154" s="25"/>
      <c r="C154" s="25" t="s">
        <v>86</v>
      </c>
      <c r="D154" s="26" t="s">
        <v>12</v>
      </c>
      <c r="E154" s="14">
        <v>200</v>
      </c>
      <c r="F154" s="14">
        <v>200</v>
      </c>
      <c r="G154" s="14">
        <v>35</v>
      </c>
      <c r="H154" s="38">
        <f t="shared" si="6"/>
        <v>17.5</v>
      </c>
      <c r="I154" s="13">
        <f t="shared" si="5"/>
        <v>0.00021542825783537193</v>
      </c>
    </row>
    <row r="155" spans="1:9" ht="12.75">
      <c r="A155" s="24"/>
      <c r="B155" s="25"/>
      <c r="C155" s="25" t="s">
        <v>87</v>
      </c>
      <c r="D155" s="26" t="s">
        <v>58</v>
      </c>
      <c r="E155" s="14">
        <v>100</v>
      </c>
      <c r="F155" s="14">
        <v>100</v>
      </c>
      <c r="G155" s="14">
        <v>478</v>
      </c>
      <c r="H155" s="38">
        <f t="shared" si="6"/>
        <v>478</v>
      </c>
      <c r="I155" s="13">
        <f t="shared" si="5"/>
        <v>0.0029421344927230797</v>
      </c>
    </row>
    <row r="156" spans="1:9" ht="48">
      <c r="A156" s="24"/>
      <c r="B156" s="25"/>
      <c r="C156" s="25">
        <v>2007</v>
      </c>
      <c r="D156" s="26" t="s">
        <v>136</v>
      </c>
      <c r="E156" s="14"/>
      <c r="F156" s="14"/>
      <c r="G156" s="14">
        <v>0</v>
      </c>
      <c r="H156" s="38">
        <v>0</v>
      </c>
      <c r="I156" s="13">
        <f t="shared" si="5"/>
        <v>0</v>
      </c>
    </row>
    <row r="157" spans="1:9" ht="12.75">
      <c r="A157" s="24"/>
      <c r="B157" s="25">
        <v>85204</v>
      </c>
      <c r="C157" s="31"/>
      <c r="D157" s="26" t="s">
        <v>93</v>
      </c>
      <c r="E157" s="15">
        <f>E158+E161+E160+E162+E159</f>
        <v>337700</v>
      </c>
      <c r="F157" s="15">
        <f>F158+F161+F160+F162+F159</f>
        <v>337700</v>
      </c>
      <c r="G157" s="15">
        <f>G158+G161+G160+G162+G159</f>
        <v>100451</v>
      </c>
      <c r="H157" s="38">
        <f t="shared" si="6"/>
        <v>29.745632217944923</v>
      </c>
      <c r="I157" s="13">
        <f t="shared" si="5"/>
        <v>0.6182852550805985</v>
      </c>
    </row>
    <row r="158" spans="1:9" ht="12.75">
      <c r="A158" s="24"/>
      <c r="B158" s="25"/>
      <c r="C158" s="25" t="s">
        <v>87</v>
      </c>
      <c r="D158" s="26" t="s">
        <v>13</v>
      </c>
      <c r="E158" s="15">
        <v>0</v>
      </c>
      <c r="F158" s="15">
        <v>0</v>
      </c>
      <c r="G158" s="15">
        <v>0</v>
      </c>
      <c r="H158" s="38">
        <v>0</v>
      </c>
      <c r="I158" s="13">
        <f t="shared" si="5"/>
        <v>0</v>
      </c>
    </row>
    <row r="159" spans="1:9" ht="36.75" customHeight="1">
      <c r="A159" s="24"/>
      <c r="B159" s="25"/>
      <c r="C159" s="25">
        <v>2110</v>
      </c>
      <c r="D159" s="26" t="s">
        <v>6</v>
      </c>
      <c r="E159" s="15">
        <v>0</v>
      </c>
      <c r="F159" s="15">
        <v>0</v>
      </c>
      <c r="G159" s="15">
        <v>0</v>
      </c>
      <c r="H159" s="38">
        <v>0</v>
      </c>
      <c r="I159" s="13">
        <f t="shared" si="5"/>
        <v>0</v>
      </c>
    </row>
    <row r="160" spans="1:9" ht="24">
      <c r="A160" s="24"/>
      <c r="B160" s="25"/>
      <c r="C160" s="25">
        <v>2130</v>
      </c>
      <c r="D160" s="26" t="s">
        <v>126</v>
      </c>
      <c r="E160" s="15">
        <v>0</v>
      </c>
      <c r="F160" s="15">
        <v>0</v>
      </c>
      <c r="G160" s="15">
        <v>0</v>
      </c>
      <c r="H160" s="38">
        <v>0</v>
      </c>
      <c r="I160" s="13">
        <f t="shared" si="5"/>
        <v>0</v>
      </c>
    </row>
    <row r="161" spans="1:9" ht="36">
      <c r="A161" s="24"/>
      <c r="B161" s="25"/>
      <c r="C161" s="25">
        <v>2320</v>
      </c>
      <c r="D161" s="26" t="s">
        <v>62</v>
      </c>
      <c r="E161" s="15">
        <v>247700</v>
      </c>
      <c r="F161" s="15">
        <v>247700</v>
      </c>
      <c r="G161" s="15">
        <v>64921</v>
      </c>
      <c r="H161" s="38">
        <f t="shared" si="6"/>
        <v>26.209527654420672</v>
      </c>
      <c r="I161" s="13">
        <f t="shared" si="5"/>
        <v>0.3995947979122909</v>
      </c>
    </row>
    <row r="162" spans="1:9" ht="36.75" customHeight="1">
      <c r="A162" s="24"/>
      <c r="B162" s="25"/>
      <c r="C162" s="25">
        <v>2900</v>
      </c>
      <c r="D162" s="26" t="s">
        <v>132</v>
      </c>
      <c r="E162" s="15">
        <v>90000</v>
      </c>
      <c r="F162" s="15">
        <v>90000</v>
      </c>
      <c r="G162" s="15">
        <v>35530</v>
      </c>
      <c r="H162" s="38">
        <f t="shared" si="6"/>
        <v>39.47777777777778</v>
      </c>
      <c r="I162" s="13">
        <f t="shared" si="5"/>
        <v>0.2186904571683076</v>
      </c>
    </row>
    <row r="163" spans="1:9" ht="15" customHeight="1">
      <c r="A163" s="21">
        <v>853</v>
      </c>
      <c r="B163" s="22"/>
      <c r="C163" s="22"/>
      <c r="D163" s="23" t="s">
        <v>59</v>
      </c>
      <c r="E163" s="42">
        <f>E166+E164</f>
        <v>2317100</v>
      </c>
      <c r="F163" s="42">
        <f>F166+F164</f>
        <v>2464100</v>
      </c>
      <c r="G163" s="42">
        <f>G166+G164</f>
        <v>644847</v>
      </c>
      <c r="H163" s="39">
        <f t="shared" si="6"/>
        <v>26.169676555334604</v>
      </c>
      <c r="I163" s="13">
        <f t="shared" si="5"/>
        <v>3.9690933080104593</v>
      </c>
    </row>
    <row r="164" spans="1:9" ht="15" customHeight="1">
      <c r="A164" s="24"/>
      <c r="B164" s="25">
        <v>85324</v>
      </c>
      <c r="C164" s="25"/>
      <c r="D164" s="26" t="s">
        <v>60</v>
      </c>
      <c r="E164" s="15">
        <v>0</v>
      </c>
      <c r="F164" s="15">
        <v>0</v>
      </c>
      <c r="G164" s="15">
        <f>G165</f>
        <v>2774</v>
      </c>
      <c r="H164" s="38">
        <v>0</v>
      </c>
      <c r="I164" s="13">
        <f t="shared" si="5"/>
        <v>0.01707422820672348</v>
      </c>
    </row>
    <row r="165" spans="1:9" ht="12.75">
      <c r="A165" s="24"/>
      <c r="B165" s="25"/>
      <c r="C165" s="25" t="s">
        <v>87</v>
      </c>
      <c r="D165" s="26" t="s">
        <v>58</v>
      </c>
      <c r="E165" s="15">
        <v>0</v>
      </c>
      <c r="F165" s="15">
        <v>0</v>
      </c>
      <c r="G165" s="15">
        <v>2774</v>
      </c>
      <c r="H165" s="38">
        <v>0</v>
      </c>
      <c r="I165" s="13">
        <f t="shared" si="5"/>
        <v>0.01707422820672348</v>
      </c>
    </row>
    <row r="166" spans="1:9" ht="12.75">
      <c r="A166" s="24"/>
      <c r="B166" s="25">
        <v>85333</v>
      </c>
      <c r="C166" s="25"/>
      <c r="D166" s="26" t="s">
        <v>61</v>
      </c>
      <c r="E166" s="14">
        <f>E167+E169+E170+E172+E168</f>
        <v>2317100</v>
      </c>
      <c r="F166" s="14">
        <f>F167+F169+F170+F172+F168+G171</f>
        <v>2464100</v>
      </c>
      <c r="G166" s="14">
        <f>G167+G169+G170+G172+G168+L163+G171</f>
        <v>642073</v>
      </c>
      <c r="H166" s="38">
        <f t="shared" si="6"/>
        <v>26.057099955358954</v>
      </c>
      <c r="I166" s="13">
        <f t="shared" si="5"/>
        <v>3.952019079803736</v>
      </c>
    </row>
    <row r="167" spans="1:9" ht="12.75">
      <c r="A167" s="24"/>
      <c r="B167" s="25"/>
      <c r="C167" s="25" t="s">
        <v>86</v>
      </c>
      <c r="D167" s="26" t="s">
        <v>12</v>
      </c>
      <c r="E167" s="14">
        <v>1500</v>
      </c>
      <c r="F167" s="14">
        <v>1500</v>
      </c>
      <c r="G167" s="14">
        <v>62</v>
      </c>
      <c r="H167" s="38">
        <f t="shared" si="6"/>
        <v>4.133333333333333</v>
      </c>
      <c r="I167" s="13">
        <f t="shared" si="5"/>
        <v>0.0003816157710226589</v>
      </c>
    </row>
    <row r="168" spans="1:9" ht="12.75">
      <c r="A168" s="24"/>
      <c r="B168" s="25"/>
      <c r="C168" s="25" t="s">
        <v>114</v>
      </c>
      <c r="D168" s="26" t="s">
        <v>115</v>
      </c>
      <c r="E168" s="14">
        <v>0</v>
      </c>
      <c r="F168" s="14">
        <v>0</v>
      </c>
      <c r="G168" s="14"/>
      <c r="H168" s="38">
        <v>0</v>
      </c>
      <c r="I168" s="13">
        <f t="shared" si="5"/>
        <v>0</v>
      </c>
    </row>
    <row r="169" spans="1:9" ht="12.75">
      <c r="A169" s="24"/>
      <c r="B169" s="25"/>
      <c r="C169" s="25" t="s">
        <v>87</v>
      </c>
      <c r="D169" s="26" t="s">
        <v>13</v>
      </c>
      <c r="E169" s="14">
        <v>700</v>
      </c>
      <c r="F169" s="14">
        <v>700</v>
      </c>
      <c r="G169" s="14">
        <v>263</v>
      </c>
      <c r="H169" s="38">
        <f t="shared" si="6"/>
        <v>37.57142857142857</v>
      </c>
      <c r="I169" s="13">
        <f t="shared" si="5"/>
        <v>0.001618789480305795</v>
      </c>
    </row>
    <row r="170" spans="1:9" ht="36" customHeight="1">
      <c r="A170" s="24"/>
      <c r="B170" s="25"/>
      <c r="C170" s="25">
        <v>2320</v>
      </c>
      <c r="D170" s="26" t="s">
        <v>62</v>
      </c>
      <c r="E170" s="14">
        <v>1730000</v>
      </c>
      <c r="F170" s="14">
        <v>1730000</v>
      </c>
      <c r="G170" s="14">
        <v>494748</v>
      </c>
      <c r="H170" s="38">
        <f t="shared" si="6"/>
        <v>28.598150289017344</v>
      </c>
      <c r="I170" s="13">
        <f t="shared" si="5"/>
        <v>3.0452199916438456</v>
      </c>
    </row>
    <row r="171" spans="1:9" ht="36" customHeight="1">
      <c r="A171" s="24"/>
      <c r="B171" s="25"/>
      <c r="C171" s="25">
        <v>2690</v>
      </c>
      <c r="D171" s="45" t="s">
        <v>160</v>
      </c>
      <c r="E171" s="14">
        <v>0</v>
      </c>
      <c r="F171" s="14">
        <v>0</v>
      </c>
      <c r="G171" s="14">
        <v>147000</v>
      </c>
      <c r="H171" s="38">
        <v>0</v>
      </c>
      <c r="I171" s="13">
        <f t="shared" si="5"/>
        <v>0.9047986829085622</v>
      </c>
    </row>
    <row r="172" spans="1:9" ht="27" customHeight="1">
      <c r="A172" s="24"/>
      <c r="B172" s="25"/>
      <c r="C172" s="25">
        <v>2440</v>
      </c>
      <c r="D172" s="26" t="s">
        <v>137</v>
      </c>
      <c r="E172" s="15">
        <v>584900</v>
      </c>
      <c r="F172" s="15">
        <v>584900</v>
      </c>
      <c r="G172" s="15">
        <v>0</v>
      </c>
      <c r="H172" s="38">
        <f t="shared" si="6"/>
        <v>0</v>
      </c>
      <c r="I172" s="13">
        <f t="shared" si="5"/>
        <v>0</v>
      </c>
    </row>
    <row r="173" spans="1:9" ht="12.75">
      <c r="A173" s="21">
        <v>854</v>
      </c>
      <c r="B173" s="22"/>
      <c r="C173" s="22"/>
      <c r="D173" s="23" t="s">
        <v>63</v>
      </c>
      <c r="E173" s="11">
        <f>E174+E179+E184+E190+E197+E201+E199</f>
        <v>2287989</v>
      </c>
      <c r="F173" s="11">
        <f>F174+F179+F184+F190+F197+F201+F199</f>
        <v>2298366</v>
      </c>
      <c r="G173" s="11">
        <f>G174+G179+G184+G190+G197+G201+G199</f>
        <v>694135</v>
      </c>
      <c r="H173" s="39">
        <f t="shared" si="6"/>
        <v>30.201238619088517</v>
      </c>
      <c r="I173" s="13">
        <f t="shared" si="5"/>
        <v>4.272465535787311</v>
      </c>
    </row>
    <row r="174" spans="1:9" ht="12.75">
      <c r="A174" s="24"/>
      <c r="B174" s="25">
        <v>85401</v>
      </c>
      <c r="C174" s="25"/>
      <c r="D174" s="26" t="s">
        <v>64</v>
      </c>
      <c r="E174" s="14">
        <f>E175+E176+E177+E178</f>
        <v>606556</v>
      </c>
      <c r="F174" s="14">
        <f>F175+F176+F177+F178</f>
        <v>549642</v>
      </c>
      <c r="G174" s="14">
        <f>G175+G176+G177+G178</f>
        <v>130242</v>
      </c>
      <c r="H174" s="38">
        <f t="shared" si="6"/>
        <v>23.695787439824468</v>
      </c>
      <c r="I174" s="13">
        <f t="shared" si="5"/>
        <v>0.8016516330569861</v>
      </c>
    </row>
    <row r="175" spans="1:9" ht="12.75">
      <c r="A175" s="24"/>
      <c r="B175" s="25"/>
      <c r="C175" s="25" t="s">
        <v>85</v>
      </c>
      <c r="D175" s="26" t="s">
        <v>47</v>
      </c>
      <c r="E175" s="14">
        <v>216290</v>
      </c>
      <c r="F175" s="14">
        <v>216290</v>
      </c>
      <c r="G175" s="14">
        <v>41030</v>
      </c>
      <c r="H175" s="38">
        <f t="shared" si="6"/>
        <v>18.96990152110592</v>
      </c>
      <c r="I175" s="13">
        <f t="shared" si="5"/>
        <v>0.25254346911386605</v>
      </c>
    </row>
    <row r="176" spans="1:9" ht="12.75">
      <c r="A176" s="24"/>
      <c r="B176" s="25"/>
      <c r="C176" s="25" t="s">
        <v>87</v>
      </c>
      <c r="D176" s="26" t="s">
        <v>13</v>
      </c>
      <c r="E176" s="14">
        <v>36</v>
      </c>
      <c r="F176" s="14">
        <v>36</v>
      </c>
      <c r="G176" s="14">
        <v>12</v>
      </c>
      <c r="H176" s="38">
        <f t="shared" si="6"/>
        <v>33.33333333333333</v>
      </c>
      <c r="I176" s="13">
        <f t="shared" si="5"/>
        <v>7.386111697212752E-05</v>
      </c>
    </row>
    <row r="177" spans="1:9" ht="32.25" customHeight="1">
      <c r="A177" s="24"/>
      <c r="B177" s="25"/>
      <c r="C177" s="25">
        <v>2310</v>
      </c>
      <c r="D177" s="26" t="s">
        <v>65</v>
      </c>
      <c r="E177" s="14">
        <v>360280</v>
      </c>
      <c r="F177" s="14">
        <v>333316</v>
      </c>
      <c r="G177" s="14">
        <v>89200</v>
      </c>
      <c r="H177" s="38">
        <f t="shared" si="6"/>
        <v>26.761391592362806</v>
      </c>
      <c r="I177" s="13">
        <f t="shared" si="5"/>
        <v>0.549034302826148</v>
      </c>
    </row>
    <row r="178" spans="1:9" ht="37.5" customHeight="1">
      <c r="A178" s="24"/>
      <c r="B178" s="25"/>
      <c r="C178" s="25">
        <v>6610</v>
      </c>
      <c r="D178" s="26" t="s">
        <v>99</v>
      </c>
      <c r="E178" s="14">
        <v>29950</v>
      </c>
      <c r="F178" s="14">
        <v>0</v>
      </c>
      <c r="G178" s="14"/>
      <c r="H178" s="38">
        <v>0</v>
      </c>
      <c r="I178" s="13">
        <f t="shared" si="5"/>
        <v>0</v>
      </c>
    </row>
    <row r="179" spans="1:9" ht="28.5" customHeight="1">
      <c r="A179" s="24"/>
      <c r="B179" s="25">
        <v>85406</v>
      </c>
      <c r="C179" s="25"/>
      <c r="D179" s="26" t="s">
        <v>66</v>
      </c>
      <c r="E179" s="14">
        <f>E180+E181+E182+E183</f>
        <v>495</v>
      </c>
      <c r="F179" s="14">
        <f>F180+F181+F182+F183</f>
        <v>495</v>
      </c>
      <c r="G179" s="14">
        <f>G180+G181+G182+G183</f>
        <v>229</v>
      </c>
      <c r="H179" s="38">
        <f t="shared" si="6"/>
        <v>46.26262626262626</v>
      </c>
      <c r="I179" s="13">
        <f t="shared" si="5"/>
        <v>0.0014095163155514335</v>
      </c>
    </row>
    <row r="180" spans="1:9" ht="12.75">
      <c r="A180" s="24"/>
      <c r="B180" s="25"/>
      <c r="C180" s="25" t="s">
        <v>86</v>
      </c>
      <c r="D180" s="26" t="s">
        <v>12</v>
      </c>
      <c r="E180" s="14">
        <v>320</v>
      </c>
      <c r="F180" s="14">
        <v>320</v>
      </c>
      <c r="G180" s="14">
        <v>187</v>
      </c>
      <c r="H180" s="38">
        <f t="shared" si="6"/>
        <v>58.4375</v>
      </c>
      <c r="I180" s="13">
        <f t="shared" si="5"/>
        <v>0.0011510024061489872</v>
      </c>
    </row>
    <row r="181" spans="1:9" ht="12.75">
      <c r="A181" s="24"/>
      <c r="B181" s="25"/>
      <c r="C181" s="25" t="s">
        <v>87</v>
      </c>
      <c r="D181" s="26" t="s">
        <v>13</v>
      </c>
      <c r="E181" s="14">
        <v>175</v>
      </c>
      <c r="F181" s="14">
        <v>175</v>
      </c>
      <c r="G181" s="14">
        <v>42</v>
      </c>
      <c r="H181" s="38">
        <f t="shared" si="6"/>
        <v>24</v>
      </c>
      <c r="I181" s="13">
        <f t="shared" si="5"/>
        <v>0.00025851390940244634</v>
      </c>
    </row>
    <row r="182" spans="1:9" ht="24">
      <c r="A182" s="24"/>
      <c r="B182" s="25"/>
      <c r="C182" s="25">
        <v>2007</v>
      </c>
      <c r="D182" s="26" t="s">
        <v>111</v>
      </c>
      <c r="E182" s="14">
        <v>0</v>
      </c>
      <c r="F182" s="14">
        <v>0</v>
      </c>
      <c r="G182" s="14"/>
      <c r="H182" s="38">
        <v>0</v>
      </c>
      <c r="I182" s="13">
        <f t="shared" si="5"/>
        <v>0</v>
      </c>
    </row>
    <row r="183" spans="1:9" ht="24">
      <c r="A183" s="24"/>
      <c r="B183" s="25"/>
      <c r="C183" s="25">
        <v>2009</v>
      </c>
      <c r="D183" s="26" t="s">
        <v>111</v>
      </c>
      <c r="E183" s="14">
        <v>0</v>
      </c>
      <c r="F183" s="14">
        <v>0</v>
      </c>
      <c r="G183" s="14"/>
      <c r="H183" s="38">
        <v>0</v>
      </c>
      <c r="I183" s="13">
        <f t="shared" si="5"/>
        <v>0</v>
      </c>
    </row>
    <row r="184" spans="1:9" ht="12.75">
      <c r="A184" s="24"/>
      <c r="B184" s="25">
        <v>85410</v>
      </c>
      <c r="C184" s="25"/>
      <c r="D184" s="26" t="s">
        <v>68</v>
      </c>
      <c r="E184" s="14">
        <f>E185+E187+E189+E188+E186</f>
        <v>398972</v>
      </c>
      <c r="F184" s="14">
        <f>F185+F187+F189+F188+F186</f>
        <v>399092</v>
      </c>
      <c r="G184" s="14">
        <f>G185+G187+G189+G188+G186</f>
        <v>129478</v>
      </c>
      <c r="H184" s="38">
        <f t="shared" si="6"/>
        <v>32.44314594128672</v>
      </c>
      <c r="I184" s="13">
        <f t="shared" si="5"/>
        <v>0.796949141943094</v>
      </c>
    </row>
    <row r="185" spans="1:9" ht="12.75">
      <c r="A185" s="24"/>
      <c r="B185" s="25"/>
      <c r="C185" s="25" t="s">
        <v>85</v>
      </c>
      <c r="D185" s="26" t="s">
        <v>47</v>
      </c>
      <c r="E185" s="14">
        <v>95430</v>
      </c>
      <c r="F185" s="14">
        <v>95430</v>
      </c>
      <c r="G185" s="14">
        <v>30669</v>
      </c>
      <c r="H185" s="38">
        <f t="shared" si="6"/>
        <v>32.13769254951273</v>
      </c>
      <c r="I185" s="13">
        <f t="shared" si="5"/>
        <v>0.1887705497015149</v>
      </c>
    </row>
    <row r="186" spans="1:9" ht="12.75">
      <c r="A186" s="24"/>
      <c r="B186" s="25"/>
      <c r="C186" s="25" t="s">
        <v>86</v>
      </c>
      <c r="D186" s="26" t="s">
        <v>12</v>
      </c>
      <c r="E186" s="14">
        <v>150</v>
      </c>
      <c r="F186" s="14">
        <v>150</v>
      </c>
      <c r="G186" s="14">
        <v>9</v>
      </c>
      <c r="H186" s="38">
        <f t="shared" si="6"/>
        <v>6</v>
      </c>
      <c r="I186" s="13">
        <f t="shared" si="5"/>
        <v>5.539583772909565E-05</v>
      </c>
    </row>
    <row r="187" spans="1:9" ht="12.75">
      <c r="A187" s="24"/>
      <c r="B187" s="25"/>
      <c r="C187" s="25" t="s">
        <v>87</v>
      </c>
      <c r="D187" s="26" t="s">
        <v>13</v>
      </c>
      <c r="E187" s="14">
        <v>90</v>
      </c>
      <c r="F187" s="14">
        <v>90</v>
      </c>
      <c r="G187" s="14">
        <v>700</v>
      </c>
      <c r="H187" s="38">
        <f t="shared" si="6"/>
        <v>777.7777777777777</v>
      </c>
      <c r="I187" s="13">
        <f t="shared" si="5"/>
        <v>0.004308565156707439</v>
      </c>
    </row>
    <row r="188" spans="1:9" ht="30" customHeight="1">
      <c r="A188" s="24"/>
      <c r="B188" s="25"/>
      <c r="C188" s="25">
        <v>2310</v>
      </c>
      <c r="D188" s="26" t="s">
        <v>65</v>
      </c>
      <c r="E188" s="14">
        <v>303302</v>
      </c>
      <c r="F188" s="14">
        <v>303422</v>
      </c>
      <c r="G188" s="14">
        <v>98100</v>
      </c>
      <c r="H188" s="38">
        <f t="shared" si="6"/>
        <v>32.33120867966067</v>
      </c>
      <c r="I188" s="13">
        <f t="shared" si="5"/>
        <v>0.6038146312471425</v>
      </c>
    </row>
    <row r="189" spans="1:9" ht="24">
      <c r="A189" s="24"/>
      <c r="B189" s="25"/>
      <c r="C189" s="25">
        <v>2440</v>
      </c>
      <c r="D189" s="26" t="s">
        <v>137</v>
      </c>
      <c r="E189" s="14">
        <v>0</v>
      </c>
      <c r="F189" s="14"/>
      <c r="G189" s="14"/>
      <c r="H189" s="38">
        <v>0</v>
      </c>
      <c r="I189" s="13">
        <f t="shared" si="5"/>
        <v>0</v>
      </c>
    </row>
    <row r="190" spans="1:9" ht="12.75">
      <c r="A190" s="24"/>
      <c r="B190" s="25">
        <v>85411</v>
      </c>
      <c r="C190" s="25"/>
      <c r="D190" s="26" t="s">
        <v>69</v>
      </c>
      <c r="E190" s="14">
        <f>E192+E194+E195+E191</f>
        <v>1010371</v>
      </c>
      <c r="F190" s="14">
        <f>F192+F194+F195+F191+F196+F193</f>
        <v>1077542</v>
      </c>
      <c r="G190" s="14">
        <f>G192+G194+G195+G191+G196+G193</f>
        <v>365694</v>
      </c>
      <c r="H190" s="38">
        <f t="shared" si="6"/>
        <v>33.937795464121116</v>
      </c>
      <c r="I190" s="13">
        <f t="shared" si="5"/>
        <v>2.2508806091671003</v>
      </c>
    </row>
    <row r="191" spans="1:9" ht="12.75">
      <c r="A191" s="24"/>
      <c r="B191" s="25"/>
      <c r="C191" s="25" t="s">
        <v>129</v>
      </c>
      <c r="D191" s="26" t="s">
        <v>133</v>
      </c>
      <c r="E191" s="14">
        <v>0</v>
      </c>
      <c r="F191" s="14">
        <v>0</v>
      </c>
      <c r="G191" s="14"/>
      <c r="H191" s="38">
        <v>0</v>
      </c>
      <c r="I191" s="13">
        <f t="shared" si="5"/>
        <v>0</v>
      </c>
    </row>
    <row r="192" spans="1:9" ht="12.75">
      <c r="A192" s="24"/>
      <c r="B192" s="25"/>
      <c r="C192" s="25" t="s">
        <v>85</v>
      </c>
      <c r="D192" s="26" t="s">
        <v>47</v>
      </c>
      <c r="E192" s="14">
        <v>1009499</v>
      </c>
      <c r="F192" s="14">
        <v>1029499</v>
      </c>
      <c r="G192" s="14">
        <v>318327</v>
      </c>
      <c r="H192" s="38">
        <f t="shared" si="6"/>
        <v>30.92057398793005</v>
      </c>
      <c r="I192" s="13">
        <f t="shared" si="5"/>
        <v>1.95933231519887</v>
      </c>
    </row>
    <row r="193" spans="1:9" ht="48">
      <c r="A193" s="24"/>
      <c r="B193" s="25"/>
      <c r="C193" s="25" t="s">
        <v>157</v>
      </c>
      <c r="D193" s="26" t="s">
        <v>158</v>
      </c>
      <c r="E193" s="14">
        <v>0</v>
      </c>
      <c r="F193" s="14">
        <v>150</v>
      </c>
      <c r="G193" s="14">
        <v>150</v>
      </c>
      <c r="H193" s="38">
        <f t="shared" si="6"/>
        <v>100</v>
      </c>
      <c r="I193" s="13">
        <f t="shared" si="5"/>
        <v>0.000923263962151594</v>
      </c>
    </row>
    <row r="194" spans="1:9" ht="12.75">
      <c r="A194" s="24"/>
      <c r="B194" s="25"/>
      <c r="C194" s="25" t="s">
        <v>86</v>
      </c>
      <c r="D194" s="26" t="s">
        <v>12</v>
      </c>
      <c r="E194" s="14">
        <v>510</v>
      </c>
      <c r="F194" s="14">
        <v>510</v>
      </c>
      <c r="G194" s="14">
        <v>105</v>
      </c>
      <c r="H194" s="38">
        <f t="shared" si="6"/>
        <v>20.588235294117645</v>
      </c>
      <c r="I194" s="13">
        <f t="shared" si="5"/>
        <v>0.0006462847735061158</v>
      </c>
    </row>
    <row r="195" spans="1:9" ht="12.75">
      <c r="A195" s="24"/>
      <c r="B195" s="25"/>
      <c r="C195" s="25" t="s">
        <v>87</v>
      </c>
      <c r="D195" s="26" t="s">
        <v>13</v>
      </c>
      <c r="E195" s="14">
        <v>362</v>
      </c>
      <c r="F195" s="14">
        <v>362</v>
      </c>
      <c r="G195" s="14">
        <v>91</v>
      </c>
      <c r="H195" s="38">
        <f t="shared" si="6"/>
        <v>25.13812154696133</v>
      </c>
      <c r="I195" s="13">
        <f t="shared" si="5"/>
        <v>0.0005601134703719671</v>
      </c>
    </row>
    <row r="196" spans="1:9" ht="48">
      <c r="A196" s="24"/>
      <c r="B196" s="25"/>
      <c r="C196" s="25">
        <v>2910</v>
      </c>
      <c r="D196" s="26" t="s">
        <v>159</v>
      </c>
      <c r="E196" s="14">
        <v>0</v>
      </c>
      <c r="F196" s="14">
        <v>47021</v>
      </c>
      <c r="G196" s="14">
        <v>47021</v>
      </c>
      <c r="H196" s="38">
        <f t="shared" si="6"/>
        <v>100</v>
      </c>
      <c r="I196" s="13">
        <f aca="true" t="shared" si="7" ref="I196:I253">SUM((G196/16246708)*100)</f>
        <v>0.2894186317622007</v>
      </c>
    </row>
    <row r="197" spans="1:9" ht="12.75">
      <c r="A197" s="24"/>
      <c r="B197" s="25">
        <v>85415</v>
      </c>
      <c r="C197" s="25"/>
      <c r="D197" s="26" t="s">
        <v>70</v>
      </c>
      <c r="E197" s="15">
        <f>E198</f>
        <v>5088</v>
      </c>
      <c r="F197" s="15">
        <f>F198</f>
        <v>5088</v>
      </c>
      <c r="G197" s="15">
        <f>G198</f>
        <v>1560</v>
      </c>
      <c r="H197" s="38">
        <f aca="true" t="shared" si="8" ref="H197:H253">G197/F197*100</f>
        <v>30.660377358490564</v>
      </c>
      <c r="I197" s="13">
        <f t="shared" si="7"/>
        <v>0.009601945206376578</v>
      </c>
    </row>
    <row r="198" spans="1:9" ht="35.25" customHeight="1">
      <c r="A198" s="24"/>
      <c r="B198" s="25"/>
      <c r="C198" s="25">
        <v>2310</v>
      </c>
      <c r="D198" s="26" t="s">
        <v>98</v>
      </c>
      <c r="E198" s="15">
        <v>5088</v>
      </c>
      <c r="F198" s="15">
        <v>5088</v>
      </c>
      <c r="G198" s="15">
        <v>1560</v>
      </c>
      <c r="H198" s="38">
        <f t="shared" si="8"/>
        <v>30.660377358490564</v>
      </c>
      <c r="I198" s="13">
        <f t="shared" si="7"/>
        <v>0.009601945206376578</v>
      </c>
    </row>
    <row r="199" spans="1:9" ht="14.25" customHeight="1">
      <c r="A199" s="24"/>
      <c r="B199" s="25">
        <v>85446</v>
      </c>
      <c r="C199" s="25"/>
      <c r="D199" s="26" t="s">
        <v>48</v>
      </c>
      <c r="E199" s="15">
        <f>E200</f>
        <v>1562</v>
      </c>
      <c r="F199" s="15">
        <f>F200</f>
        <v>1562</v>
      </c>
      <c r="G199" s="15">
        <v>0</v>
      </c>
      <c r="H199" s="38">
        <f t="shared" si="8"/>
        <v>0</v>
      </c>
      <c r="I199" s="13">
        <f t="shared" si="7"/>
        <v>0</v>
      </c>
    </row>
    <row r="200" spans="1:9" ht="35.25" customHeight="1">
      <c r="A200" s="24"/>
      <c r="B200" s="25"/>
      <c r="C200" s="25">
        <v>2310</v>
      </c>
      <c r="D200" s="26" t="s">
        <v>98</v>
      </c>
      <c r="E200" s="15">
        <v>1562</v>
      </c>
      <c r="F200" s="15">
        <v>1562</v>
      </c>
      <c r="G200" s="15">
        <v>0</v>
      </c>
      <c r="H200" s="38">
        <f t="shared" si="8"/>
        <v>0</v>
      </c>
      <c r="I200" s="13">
        <f t="shared" si="7"/>
        <v>0</v>
      </c>
    </row>
    <row r="201" spans="1:9" ht="12.75">
      <c r="A201" s="24"/>
      <c r="B201" s="25">
        <v>85421</v>
      </c>
      <c r="C201" s="25"/>
      <c r="D201" s="26" t="s">
        <v>95</v>
      </c>
      <c r="E201" s="14">
        <f>E202+E203+E204+E205+E206</f>
        <v>264945</v>
      </c>
      <c r="F201" s="14">
        <f>F202+F203+F204+F205+F206</f>
        <v>264945</v>
      </c>
      <c r="G201" s="14">
        <f>G202+G203+G204+G205+G206</f>
        <v>66932</v>
      </c>
      <c r="H201" s="38">
        <f t="shared" si="8"/>
        <v>25.262601672045143</v>
      </c>
      <c r="I201" s="13">
        <f t="shared" si="7"/>
        <v>0.41197269009820325</v>
      </c>
    </row>
    <row r="202" spans="1:9" ht="12.75">
      <c r="A202" s="24"/>
      <c r="B202" s="25"/>
      <c r="C202" s="25" t="s">
        <v>83</v>
      </c>
      <c r="D202" s="26" t="s">
        <v>11</v>
      </c>
      <c r="E202" s="14">
        <v>114</v>
      </c>
      <c r="F202" s="14">
        <v>114</v>
      </c>
      <c r="G202" s="14">
        <v>26</v>
      </c>
      <c r="H202" s="38">
        <f t="shared" si="8"/>
        <v>22.807017543859647</v>
      </c>
      <c r="I202" s="13">
        <f t="shared" si="7"/>
        <v>0.0001600324201062763</v>
      </c>
    </row>
    <row r="203" spans="1:9" ht="48">
      <c r="A203" s="24"/>
      <c r="B203" s="25"/>
      <c r="C203" s="25" t="s">
        <v>84</v>
      </c>
      <c r="D203" s="26" t="s">
        <v>71</v>
      </c>
      <c r="E203" s="14">
        <v>9804</v>
      </c>
      <c r="F203" s="14">
        <v>9804</v>
      </c>
      <c r="G203" s="14">
        <v>2158</v>
      </c>
      <c r="H203" s="38">
        <f t="shared" si="8"/>
        <v>22.011423908608734</v>
      </c>
      <c r="I203" s="13">
        <f t="shared" si="7"/>
        <v>0.013282690868820932</v>
      </c>
    </row>
    <row r="204" spans="1:9" ht="12.75">
      <c r="A204" s="24"/>
      <c r="B204" s="25"/>
      <c r="C204" s="25" t="s">
        <v>85</v>
      </c>
      <c r="D204" s="26" t="s">
        <v>47</v>
      </c>
      <c r="E204" s="14">
        <v>253371</v>
      </c>
      <c r="F204" s="14">
        <v>253371</v>
      </c>
      <c r="G204" s="14">
        <v>64326</v>
      </c>
      <c r="H204" s="38">
        <f t="shared" si="8"/>
        <v>25.38806730051979</v>
      </c>
      <c r="I204" s="13">
        <f t="shared" si="7"/>
        <v>0.3959325175290896</v>
      </c>
    </row>
    <row r="205" spans="1:9" ht="12.75">
      <c r="A205" s="24"/>
      <c r="B205" s="25"/>
      <c r="C205" s="25" t="s">
        <v>86</v>
      </c>
      <c r="D205" s="26" t="s">
        <v>12</v>
      </c>
      <c r="E205" s="14">
        <v>996</v>
      </c>
      <c r="F205" s="14">
        <v>996</v>
      </c>
      <c r="G205" s="14">
        <v>229</v>
      </c>
      <c r="H205" s="38">
        <f t="shared" si="8"/>
        <v>22.991967871485944</v>
      </c>
      <c r="I205" s="13">
        <f t="shared" si="7"/>
        <v>0.0014095163155514335</v>
      </c>
    </row>
    <row r="206" spans="1:9" ht="12.75">
      <c r="A206" s="24"/>
      <c r="B206" s="25"/>
      <c r="C206" s="25" t="s">
        <v>87</v>
      </c>
      <c r="D206" s="26" t="s">
        <v>13</v>
      </c>
      <c r="E206" s="14">
        <v>660</v>
      </c>
      <c r="F206" s="14">
        <v>660</v>
      </c>
      <c r="G206" s="14">
        <v>193</v>
      </c>
      <c r="H206" s="38">
        <f t="shared" si="8"/>
        <v>29.242424242424242</v>
      </c>
      <c r="I206" s="13">
        <f t="shared" si="7"/>
        <v>0.001187932964635051</v>
      </c>
    </row>
    <row r="207" spans="1:9" ht="12.75" customHeight="1">
      <c r="A207" s="27">
        <v>900</v>
      </c>
      <c r="B207" s="28"/>
      <c r="C207" s="28"/>
      <c r="D207" s="29" t="s">
        <v>105</v>
      </c>
      <c r="E207" s="11">
        <f>E208+E210</f>
        <v>428000</v>
      </c>
      <c r="F207" s="11">
        <f>F208+F210</f>
        <v>428000</v>
      </c>
      <c r="G207" s="11">
        <f>G208+G210</f>
        <v>17517</v>
      </c>
      <c r="H207" s="39">
        <f t="shared" si="8"/>
        <v>4.092757009345795</v>
      </c>
      <c r="I207" s="13">
        <f t="shared" si="7"/>
        <v>0.10781876550006314</v>
      </c>
    </row>
    <row r="208" spans="1:9" ht="24">
      <c r="A208" s="24"/>
      <c r="B208" s="25"/>
      <c r="C208" s="25">
        <v>90019</v>
      </c>
      <c r="D208" s="26" t="s">
        <v>106</v>
      </c>
      <c r="E208" s="14">
        <f>E209</f>
        <v>300000</v>
      </c>
      <c r="F208" s="14">
        <f>F209</f>
        <v>300000</v>
      </c>
      <c r="G208" s="14">
        <f>G209</f>
        <v>17517</v>
      </c>
      <c r="H208" s="38">
        <f t="shared" si="8"/>
        <v>5.8389999999999995</v>
      </c>
      <c r="I208" s="13">
        <f t="shared" si="7"/>
        <v>0.10781876550006314</v>
      </c>
    </row>
    <row r="209" spans="1:9" ht="12.75">
      <c r="A209" s="24"/>
      <c r="B209" s="25"/>
      <c r="C209" s="25" t="s">
        <v>83</v>
      </c>
      <c r="D209" s="26" t="s">
        <v>11</v>
      </c>
      <c r="E209" s="14">
        <v>300000</v>
      </c>
      <c r="F209" s="14">
        <v>300000</v>
      </c>
      <c r="G209" s="14">
        <v>17517</v>
      </c>
      <c r="H209" s="38">
        <f t="shared" si="8"/>
        <v>5.8389999999999995</v>
      </c>
      <c r="I209" s="13">
        <f t="shared" si="7"/>
        <v>0.10781876550006314</v>
      </c>
    </row>
    <row r="210" spans="1:9" ht="12.75">
      <c r="A210" s="24"/>
      <c r="B210" s="25"/>
      <c r="C210" s="25">
        <v>90095</v>
      </c>
      <c r="D210" s="26" t="s">
        <v>124</v>
      </c>
      <c r="E210" s="14">
        <f>E211</f>
        <v>128000</v>
      </c>
      <c r="F210" s="14">
        <f>F211</f>
        <v>128000</v>
      </c>
      <c r="G210" s="14">
        <v>0</v>
      </c>
      <c r="H210" s="38">
        <f t="shared" si="8"/>
        <v>0</v>
      </c>
      <c r="I210" s="13">
        <f t="shared" si="7"/>
        <v>0</v>
      </c>
    </row>
    <row r="211" spans="1:9" ht="35.25" customHeight="1">
      <c r="A211" s="24"/>
      <c r="B211" s="25"/>
      <c r="C211" s="25">
        <v>2460</v>
      </c>
      <c r="D211" s="26" t="s">
        <v>116</v>
      </c>
      <c r="E211" s="14">
        <v>128000</v>
      </c>
      <c r="F211" s="14">
        <v>128000</v>
      </c>
      <c r="G211" s="14">
        <v>0</v>
      </c>
      <c r="H211" s="38">
        <f t="shared" si="8"/>
        <v>0</v>
      </c>
      <c r="I211" s="13">
        <f t="shared" si="7"/>
        <v>0</v>
      </c>
    </row>
    <row r="212" spans="1:9" ht="12.75">
      <c r="A212" s="21"/>
      <c r="B212" s="22"/>
      <c r="C212" s="22"/>
      <c r="D212" s="23" t="s">
        <v>72</v>
      </c>
      <c r="E212" s="11">
        <f>E5+E10+E13+E26+E35+E53+E75+E82+E89+E96+E132+E137+E163+E173+E207+E22+E72</f>
        <v>60574868</v>
      </c>
      <c r="F212" s="11">
        <f>F5+F10+F13+F26+F35+F53+F75+F82+F89+F96+F132+F137+F163+F173+F207+F22+F72</f>
        <v>66811386</v>
      </c>
      <c r="G212" s="11">
        <f>G5+G10+G13+G26+G35+G53+G75+G82+G89+G96+G132+G137+G163+G173+G207+G22+G72</f>
        <v>16246627.83</v>
      </c>
      <c r="H212" s="39">
        <f t="shared" si="8"/>
        <v>24.317154309596273</v>
      </c>
      <c r="I212" s="13">
        <f t="shared" si="7"/>
        <v>99.9995065461877</v>
      </c>
    </row>
    <row r="213" spans="1:9" ht="12.75">
      <c r="A213" s="24"/>
      <c r="B213" s="25"/>
      <c r="C213" s="25" t="s">
        <v>88</v>
      </c>
      <c r="D213" s="26" t="s">
        <v>30</v>
      </c>
      <c r="E213" s="14">
        <f aca="true" t="shared" si="9" ref="E213:G214">E87</f>
        <v>10188542</v>
      </c>
      <c r="F213" s="14">
        <f t="shared" si="9"/>
        <v>10188542</v>
      </c>
      <c r="G213" s="14">
        <f t="shared" si="9"/>
        <v>2250253</v>
      </c>
      <c r="H213" s="38">
        <f t="shared" si="8"/>
        <v>22.086113989616965</v>
      </c>
      <c r="I213" s="13">
        <f t="shared" si="7"/>
        <v>13.850516670823406</v>
      </c>
    </row>
    <row r="214" spans="1:9" ht="12.75">
      <c r="A214" s="24"/>
      <c r="B214" s="25"/>
      <c r="C214" s="25" t="s">
        <v>89</v>
      </c>
      <c r="D214" s="26" t="s">
        <v>31</v>
      </c>
      <c r="E214" s="14">
        <f t="shared" si="9"/>
        <v>120000</v>
      </c>
      <c r="F214" s="14">
        <f t="shared" si="9"/>
        <v>120000</v>
      </c>
      <c r="G214" s="14">
        <f t="shared" si="9"/>
        <v>38718</v>
      </c>
      <c r="H214" s="38">
        <f t="shared" si="8"/>
        <v>32.265</v>
      </c>
      <c r="I214" s="13">
        <f t="shared" si="7"/>
        <v>0.23831289391056948</v>
      </c>
    </row>
    <row r="215" spans="1:9" ht="12.75">
      <c r="A215" s="24"/>
      <c r="B215" s="25"/>
      <c r="C215" s="25" t="s">
        <v>81</v>
      </c>
      <c r="D215" s="26" t="s">
        <v>28</v>
      </c>
      <c r="E215" s="14">
        <f>E84</f>
        <v>1415000</v>
      </c>
      <c r="F215" s="14">
        <f>F84</f>
        <v>1415000</v>
      </c>
      <c r="G215" s="14">
        <f>G84</f>
        <v>327259</v>
      </c>
      <c r="H215" s="38">
        <f t="shared" si="8"/>
        <v>23.127844522968196</v>
      </c>
      <c r="I215" s="13">
        <f t="shared" si="7"/>
        <v>2.0143096065984567</v>
      </c>
    </row>
    <row r="216" spans="1:9" ht="30" customHeight="1">
      <c r="A216" s="24"/>
      <c r="B216" s="25"/>
      <c r="C216" s="25" t="s">
        <v>82</v>
      </c>
      <c r="D216" s="26" t="s">
        <v>138</v>
      </c>
      <c r="E216" s="14">
        <f>E28</f>
        <v>666</v>
      </c>
      <c r="F216" s="14">
        <f>F28</f>
        <v>666</v>
      </c>
      <c r="G216" s="14">
        <f>G28</f>
        <v>666</v>
      </c>
      <c r="H216" s="38">
        <f t="shared" si="8"/>
        <v>100</v>
      </c>
      <c r="I216" s="13">
        <f t="shared" si="7"/>
        <v>0.0040992919919530775</v>
      </c>
    </row>
    <row r="217" spans="1:9" ht="26.25" customHeight="1">
      <c r="A217" s="24"/>
      <c r="B217" s="25"/>
      <c r="C217" s="25" t="s">
        <v>101</v>
      </c>
      <c r="D217" s="26" t="s">
        <v>102</v>
      </c>
      <c r="E217" s="14">
        <f>E85</f>
        <v>260000</v>
      </c>
      <c r="F217" s="14">
        <f>F85</f>
        <v>260000</v>
      </c>
      <c r="G217" s="14">
        <f>G85</f>
        <v>191695</v>
      </c>
      <c r="H217" s="38">
        <f t="shared" si="8"/>
        <v>73.72884615384615</v>
      </c>
      <c r="I217" s="13">
        <f t="shared" si="7"/>
        <v>1.1799005681643322</v>
      </c>
    </row>
    <row r="218" spans="1:9" ht="35.25" customHeight="1">
      <c r="A218" s="24"/>
      <c r="B218" s="25"/>
      <c r="C218" s="25" t="s">
        <v>128</v>
      </c>
      <c r="D218" s="26" t="s">
        <v>130</v>
      </c>
      <c r="E218" s="14">
        <f>E139</f>
        <v>0</v>
      </c>
      <c r="F218" s="14">
        <f>F139</f>
        <v>0</v>
      </c>
      <c r="G218" s="14">
        <f>G139</f>
        <v>0</v>
      </c>
      <c r="H218" s="38">
        <v>0</v>
      </c>
      <c r="I218" s="13">
        <f t="shared" si="7"/>
        <v>0</v>
      </c>
    </row>
    <row r="219" spans="1:9" ht="12.75">
      <c r="A219" s="24"/>
      <c r="B219" s="25"/>
      <c r="C219" s="25" t="s">
        <v>83</v>
      </c>
      <c r="D219" s="26" t="s">
        <v>11</v>
      </c>
      <c r="E219" s="14">
        <f>E55+E113+E119+E209+E202+E37+E101</f>
        <v>852264</v>
      </c>
      <c r="F219" s="14">
        <f>F55+F113+F119+F209+F202+F37+F101</f>
        <v>852264</v>
      </c>
      <c r="G219" s="14">
        <f>G55+G113+G119+G209+G202+G37+G101+G48</f>
        <v>141235</v>
      </c>
      <c r="H219" s="38">
        <f t="shared" si="8"/>
        <v>16.571743027981938</v>
      </c>
      <c r="I219" s="13">
        <f t="shared" si="7"/>
        <v>0.869314571296536</v>
      </c>
    </row>
    <row r="220" spans="1:9" ht="48.75" customHeight="1">
      <c r="A220" s="24"/>
      <c r="B220" s="25"/>
      <c r="C220" s="25" t="s">
        <v>84</v>
      </c>
      <c r="D220" s="26" t="s">
        <v>67</v>
      </c>
      <c r="E220" s="14">
        <f>E29+E56+E102+E114+E120+E146+E203</f>
        <v>197804</v>
      </c>
      <c r="F220" s="14">
        <f>F29+F56+F102+F114+F120+F146+F203</f>
        <v>197804</v>
      </c>
      <c r="G220" s="14">
        <f>G29+G56+G102+G114+G120+G146+G203</f>
        <v>51245</v>
      </c>
      <c r="H220" s="38">
        <f t="shared" si="8"/>
        <v>25.906958403267883</v>
      </c>
      <c r="I220" s="13">
        <f t="shared" si="7"/>
        <v>0.3154177449363896</v>
      </c>
    </row>
    <row r="221" spans="1:9" ht="12.75">
      <c r="A221" s="24"/>
      <c r="B221" s="25"/>
      <c r="C221" s="25" t="s">
        <v>85</v>
      </c>
      <c r="D221" s="26" t="s">
        <v>47</v>
      </c>
      <c r="E221" s="14">
        <f>E57+E147+E175+E185+E192+E204+E38</f>
        <v>7313280</v>
      </c>
      <c r="F221" s="14">
        <f>F57+F147+F175+F185+F192+F204+F38</f>
        <v>7333280</v>
      </c>
      <c r="G221" s="14">
        <f>G57+G147+G175+G185+G192+G204+G38</f>
        <v>1905888</v>
      </c>
      <c r="H221" s="38">
        <f t="shared" si="8"/>
        <v>25.989570833242425</v>
      </c>
      <c r="I221" s="13">
        <f t="shared" si="7"/>
        <v>11.730918041981182</v>
      </c>
    </row>
    <row r="222" spans="1:9" ht="12.75">
      <c r="A222" s="24"/>
      <c r="B222" s="25"/>
      <c r="C222" s="25" t="s">
        <v>129</v>
      </c>
      <c r="D222" s="26" t="s">
        <v>133</v>
      </c>
      <c r="E222" s="14">
        <v>0</v>
      </c>
      <c r="F222" s="14">
        <v>0</v>
      </c>
      <c r="G222" s="14">
        <v>0</v>
      </c>
      <c r="H222" s="38">
        <v>0</v>
      </c>
      <c r="I222" s="13">
        <f t="shared" si="7"/>
        <v>0</v>
      </c>
    </row>
    <row r="223" spans="1:9" ht="24">
      <c r="A223" s="24"/>
      <c r="B223" s="25"/>
      <c r="C223" s="25" t="s">
        <v>94</v>
      </c>
      <c r="D223" s="26" t="s">
        <v>103</v>
      </c>
      <c r="E223" s="14">
        <f>E30</f>
        <v>675000</v>
      </c>
      <c r="F223" s="14">
        <f>F30</f>
        <v>675000</v>
      </c>
      <c r="G223" s="14">
        <f>G30</f>
        <v>0</v>
      </c>
      <c r="H223" s="38">
        <f t="shared" si="8"/>
        <v>0</v>
      </c>
      <c r="I223" s="13">
        <f t="shared" si="7"/>
        <v>0</v>
      </c>
    </row>
    <row r="224" spans="1:9" ht="48">
      <c r="A224" s="24"/>
      <c r="B224" s="25"/>
      <c r="C224" s="25" t="s">
        <v>157</v>
      </c>
      <c r="D224" s="26" t="s">
        <v>158</v>
      </c>
      <c r="E224" s="14"/>
      <c r="F224" s="14">
        <f>F193</f>
        <v>150</v>
      </c>
      <c r="G224" s="14">
        <f>G193</f>
        <v>150</v>
      </c>
      <c r="H224" s="38">
        <f t="shared" si="8"/>
        <v>100</v>
      </c>
      <c r="I224" s="13">
        <f t="shared" si="7"/>
        <v>0.000923263962151594</v>
      </c>
    </row>
    <row r="225" spans="1:9" ht="12.75">
      <c r="A225" s="24"/>
      <c r="B225" s="25"/>
      <c r="C225" s="25" t="s">
        <v>145</v>
      </c>
      <c r="D225" s="26" t="s">
        <v>146</v>
      </c>
      <c r="E225" s="14">
        <v>100</v>
      </c>
      <c r="F225" s="14">
        <f>F40</f>
        <v>100</v>
      </c>
      <c r="G225" s="14">
        <f>G40</f>
        <v>77</v>
      </c>
      <c r="H225" s="38">
        <f t="shared" si="8"/>
        <v>77</v>
      </c>
      <c r="I225" s="13">
        <f t="shared" si="7"/>
        <v>0.0004739421672378183</v>
      </c>
    </row>
    <row r="226" spans="1:9" ht="12.75">
      <c r="A226" s="24"/>
      <c r="B226" s="25"/>
      <c r="C226" s="25" t="s">
        <v>86</v>
      </c>
      <c r="D226" s="26" t="s">
        <v>12</v>
      </c>
      <c r="E226" s="14">
        <f>E15+E31+E49+E58+E98+E103+E115+E121+E140+E148+E154+E167+E180+E194+E205+E39+E186+E70</f>
        <v>43236</v>
      </c>
      <c r="F226" s="14">
        <f>F15+F31+F49+F58+F98+F103+F115+F121+F140+F148+F154+F167+F180+F194+F205+F39+F186+F70</f>
        <v>43086</v>
      </c>
      <c r="G226" s="14">
        <f>G15+G31+G49+G58+G98+G103+G115+G121+G140+G148+G154+G167+G180+G194+G205+G39+G186+G70</f>
        <v>9970</v>
      </c>
      <c r="H226" s="38">
        <f t="shared" si="8"/>
        <v>23.13976697767256</v>
      </c>
      <c r="I226" s="13">
        <f t="shared" si="7"/>
        <v>0.061366278017675954</v>
      </c>
    </row>
    <row r="227" spans="1:9" ht="15" customHeight="1">
      <c r="A227" s="24"/>
      <c r="B227" s="25"/>
      <c r="C227" s="25" t="s">
        <v>104</v>
      </c>
      <c r="D227" s="26" t="s">
        <v>108</v>
      </c>
      <c r="E227" s="14">
        <f>E122</f>
        <v>10</v>
      </c>
      <c r="F227" s="14">
        <f>F122+F141</f>
        <v>8990</v>
      </c>
      <c r="G227" s="14">
        <f>G122+G141+G149</f>
        <v>10975</v>
      </c>
      <c r="H227" s="38">
        <f t="shared" si="8"/>
        <v>122.08008898776419</v>
      </c>
      <c r="I227" s="13">
        <f t="shared" si="7"/>
        <v>0.06755214656409163</v>
      </c>
    </row>
    <row r="228" spans="1:9" ht="12.75">
      <c r="A228" s="24"/>
      <c r="B228" s="25"/>
      <c r="C228" s="25" t="s">
        <v>87</v>
      </c>
      <c r="D228" s="26" t="s">
        <v>58</v>
      </c>
      <c r="E228" s="14">
        <f>E16+E32+E50+E59+E99+E105+E109+E116+E123+E142+E150+E155+E165+E169+E176+E181+E187+E195+E206+E41+E158+E24+E71</f>
        <v>67503</v>
      </c>
      <c r="F228" s="14">
        <f>F16+F32+F50+F59+F99+F105+F109+F116+F123+F142+F150+F155+F165+F169+F176+F181+F187+F195+F206+F41+F158+F24+F71</f>
        <v>67675</v>
      </c>
      <c r="G228" s="14">
        <f>G16+G32+G50+G59+G99+G105+G109+G116+G123+G142+G150+G155+G165+G169+G176+G181+G187+G195+G206+G41+G158+G24+G71</f>
        <v>22799</v>
      </c>
      <c r="H228" s="38">
        <f t="shared" si="8"/>
        <v>33.688954562246025</v>
      </c>
      <c r="I228" s="13">
        <f t="shared" si="7"/>
        <v>0.1403299671539613</v>
      </c>
    </row>
    <row r="229" spans="1:9" ht="48">
      <c r="A229" s="24"/>
      <c r="B229" s="25"/>
      <c r="C229" s="25">
        <v>2007</v>
      </c>
      <c r="D229" s="26" t="s">
        <v>136</v>
      </c>
      <c r="E229" s="14">
        <f>E156+E182+E125+E66</f>
        <v>741210</v>
      </c>
      <c r="F229" s="14">
        <f>F156+F182+F125+F66</f>
        <v>401210</v>
      </c>
      <c r="G229" s="14">
        <f>G156+G182+G125+G66</f>
        <v>0</v>
      </c>
      <c r="H229" s="38">
        <f t="shared" si="8"/>
        <v>0</v>
      </c>
      <c r="I229" s="13">
        <f t="shared" si="7"/>
        <v>0</v>
      </c>
    </row>
    <row r="230" spans="1:9" ht="48">
      <c r="A230" s="24"/>
      <c r="B230" s="25"/>
      <c r="C230" s="25">
        <v>2009</v>
      </c>
      <c r="D230" s="26" t="s">
        <v>136</v>
      </c>
      <c r="E230" s="14">
        <f>E183+E126</f>
        <v>70802</v>
      </c>
      <c r="F230" s="14">
        <f>F183+F126</f>
        <v>70802</v>
      </c>
      <c r="G230" s="14">
        <f>G183+G126</f>
        <v>0</v>
      </c>
      <c r="H230" s="38">
        <f t="shared" si="8"/>
        <v>0</v>
      </c>
      <c r="I230" s="13">
        <f t="shared" si="7"/>
        <v>0</v>
      </c>
    </row>
    <row r="231" spans="1:9" ht="36" customHeight="1">
      <c r="A231" s="24"/>
      <c r="B231" s="25"/>
      <c r="C231" s="25">
        <v>2110</v>
      </c>
      <c r="D231" s="26" t="s">
        <v>6</v>
      </c>
      <c r="E231" s="14">
        <f>E7+E33+E42+E44+E46+E51+E77+E134+E60+E74+E159+E21+E136+E9+E79</f>
        <v>5321051</v>
      </c>
      <c r="F231" s="14">
        <f>F7+F33+F42+F44+F46+F51+F77+F134+F60+F74+F159+F21+F136+F9+F79</f>
        <v>5321051</v>
      </c>
      <c r="G231" s="14">
        <f>G7+G33+G42+G44+G46+G51+G77+G134+G60+G74+G159+G21+G136+G9+G79</f>
        <v>783985</v>
      </c>
      <c r="H231" s="38">
        <f t="shared" si="8"/>
        <v>14.733649423769855</v>
      </c>
      <c r="I231" s="13">
        <f t="shared" si="7"/>
        <v>4.825500649116116</v>
      </c>
    </row>
    <row r="232" spans="1:9" ht="24">
      <c r="A232" s="24"/>
      <c r="B232" s="25"/>
      <c r="C232" s="25">
        <v>2130</v>
      </c>
      <c r="D232" s="26" t="s">
        <v>78</v>
      </c>
      <c r="E232" s="14">
        <f>E151+E160</f>
        <v>5500293</v>
      </c>
      <c r="F232" s="14">
        <f>F151+F160</f>
        <v>5564321</v>
      </c>
      <c r="G232" s="14">
        <f>G151+G160</f>
        <v>1386939</v>
      </c>
      <c r="H232" s="38">
        <f t="shared" si="8"/>
        <v>24.925574926392635</v>
      </c>
      <c r="I232" s="13">
        <f t="shared" si="7"/>
        <v>8.5367386426838</v>
      </c>
    </row>
    <row r="233" spans="1:9" ht="27" customHeight="1">
      <c r="A233" s="24"/>
      <c r="B233" s="25"/>
      <c r="C233" s="25">
        <v>2310</v>
      </c>
      <c r="D233" s="26" t="s">
        <v>73</v>
      </c>
      <c r="E233" s="14">
        <f>E64+E111+E127+E131+E177+E198+E106+E200+E188</f>
        <v>4754096</v>
      </c>
      <c r="F233" s="14">
        <f>F64+F111+F127+F131+F177+F198+F106+F200+F188+F129</f>
        <v>4559040</v>
      </c>
      <c r="G233" s="14">
        <f>G64+G111+G127+G131+G177+G198+G106+G200+G188+G129</f>
        <v>1625304</v>
      </c>
      <c r="H233" s="38">
        <f t="shared" si="8"/>
        <v>35.65013687092019</v>
      </c>
      <c r="I233" s="13">
        <f t="shared" si="7"/>
        <v>10.003897404938895</v>
      </c>
    </row>
    <row r="234" spans="1:9" ht="27.75" customHeight="1">
      <c r="A234" s="24"/>
      <c r="B234" s="25"/>
      <c r="C234" s="25">
        <v>2320</v>
      </c>
      <c r="D234" s="26" t="s">
        <v>74</v>
      </c>
      <c r="E234" s="14">
        <f>E143+E161+E170</f>
        <v>1985400</v>
      </c>
      <c r="F234" s="14">
        <f>F143+F161+F170</f>
        <v>1985400</v>
      </c>
      <c r="G234" s="14">
        <f>G143+G161+G170</f>
        <v>568016</v>
      </c>
      <c r="H234" s="38">
        <f t="shared" si="8"/>
        <v>28.60965044827239</v>
      </c>
      <c r="I234" s="13">
        <f t="shared" si="7"/>
        <v>3.4961913515033327</v>
      </c>
    </row>
    <row r="235" spans="1:9" ht="35.25" customHeight="1">
      <c r="A235" s="24"/>
      <c r="B235" s="25"/>
      <c r="C235" s="25">
        <v>2360</v>
      </c>
      <c r="D235" s="26" t="s">
        <v>75</v>
      </c>
      <c r="E235" s="14">
        <f>E34</f>
        <v>423550</v>
      </c>
      <c r="F235" s="14">
        <f>F34</f>
        <v>423550</v>
      </c>
      <c r="G235" s="14">
        <f>G34</f>
        <v>68325</v>
      </c>
      <c r="H235" s="38">
        <f t="shared" si="8"/>
        <v>16.13150749616338</v>
      </c>
      <c r="I235" s="13">
        <f t="shared" si="7"/>
        <v>0.4205467347600511</v>
      </c>
    </row>
    <row r="236" spans="1:9" ht="28.5" customHeight="1">
      <c r="A236" s="24"/>
      <c r="B236" s="25"/>
      <c r="C236" s="25">
        <v>2440</v>
      </c>
      <c r="D236" s="26" t="s">
        <v>137</v>
      </c>
      <c r="E236" s="14">
        <f>E172</f>
        <v>584900</v>
      </c>
      <c r="F236" s="14">
        <f>F172</f>
        <v>584900</v>
      </c>
      <c r="G236" s="14">
        <f>G172</f>
        <v>0</v>
      </c>
      <c r="H236" s="38">
        <f t="shared" si="8"/>
        <v>0</v>
      </c>
      <c r="I236" s="13">
        <f t="shared" si="7"/>
        <v>0</v>
      </c>
    </row>
    <row r="237" spans="1:9" ht="36.75" customHeight="1">
      <c r="A237" s="24"/>
      <c r="B237" s="25"/>
      <c r="C237" s="25">
        <v>2460</v>
      </c>
      <c r="D237" s="26" t="s">
        <v>116</v>
      </c>
      <c r="E237" s="14">
        <f>E12+E211</f>
        <v>258000</v>
      </c>
      <c r="F237" s="14">
        <f>F12+F211</f>
        <v>258000</v>
      </c>
      <c r="G237" s="14">
        <f>G12+G211</f>
        <v>30640.83</v>
      </c>
      <c r="H237" s="38">
        <f t="shared" si="8"/>
        <v>11.876290697674419</v>
      </c>
      <c r="I237" s="13">
        <f t="shared" si="7"/>
        <v>0.18859716072942284</v>
      </c>
    </row>
    <row r="238" spans="1:9" ht="37.5" customHeight="1">
      <c r="A238" s="24"/>
      <c r="B238" s="25"/>
      <c r="C238" s="25">
        <v>2690</v>
      </c>
      <c r="D238" s="45" t="s">
        <v>160</v>
      </c>
      <c r="E238" s="14"/>
      <c r="F238" s="14"/>
      <c r="G238" s="14">
        <f>G171</f>
        <v>147000</v>
      </c>
      <c r="H238" s="38">
        <v>0</v>
      </c>
      <c r="I238" s="13">
        <f t="shared" si="7"/>
        <v>0.9047986829085622</v>
      </c>
    </row>
    <row r="239" spans="1:9" ht="12.75" customHeight="1">
      <c r="A239" s="24"/>
      <c r="B239" s="25"/>
      <c r="C239" s="25">
        <v>2700</v>
      </c>
      <c r="D239" s="26" t="s">
        <v>100</v>
      </c>
      <c r="E239" s="14">
        <f>E117+E189</f>
        <v>0</v>
      </c>
      <c r="F239" s="14">
        <f>F117+F189</f>
        <v>0</v>
      </c>
      <c r="G239" s="14">
        <f>G65</f>
        <v>6000</v>
      </c>
      <c r="H239" s="38">
        <v>0</v>
      </c>
      <c r="I239" s="13">
        <f t="shared" si="7"/>
        <v>0.03693055848606376</v>
      </c>
    </row>
    <row r="240" spans="1:9" ht="40.5" customHeight="1">
      <c r="A240" s="24"/>
      <c r="B240" s="25"/>
      <c r="C240" s="25">
        <v>2701</v>
      </c>
      <c r="D240" s="26" t="s">
        <v>149</v>
      </c>
      <c r="E240" s="14">
        <f>E67</f>
        <v>139000</v>
      </c>
      <c r="F240" s="14">
        <f>F67</f>
        <v>139000</v>
      </c>
      <c r="G240" s="14">
        <f>G67</f>
        <v>0</v>
      </c>
      <c r="H240" s="38">
        <f t="shared" si="8"/>
        <v>0</v>
      </c>
      <c r="I240" s="13">
        <f t="shared" si="7"/>
        <v>0</v>
      </c>
    </row>
    <row r="241" spans="1:9" ht="37.5" customHeight="1">
      <c r="A241" s="24"/>
      <c r="B241" s="25"/>
      <c r="C241" s="25">
        <v>2708</v>
      </c>
      <c r="D241" s="26" t="s">
        <v>127</v>
      </c>
      <c r="E241" s="14">
        <f>E25+E80</f>
        <v>27000</v>
      </c>
      <c r="F241" s="14">
        <f>F25+F80+F68</f>
        <v>401000</v>
      </c>
      <c r="G241" s="14">
        <f>G25+G80+G68</f>
        <v>23013</v>
      </c>
      <c r="H241" s="38">
        <f t="shared" si="8"/>
        <v>5.738902743142145</v>
      </c>
      <c r="I241" s="13">
        <f t="shared" si="7"/>
        <v>0.14164715707329756</v>
      </c>
    </row>
    <row r="242" spans="1:9" ht="36" customHeight="1">
      <c r="A242" s="24"/>
      <c r="B242" s="25"/>
      <c r="C242" s="25">
        <v>2709</v>
      </c>
      <c r="D242" s="26" t="s">
        <v>143</v>
      </c>
      <c r="E242" s="14"/>
      <c r="F242" s="14"/>
      <c r="G242" s="14"/>
      <c r="H242" s="38">
        <v>0</v>
      </c>
      <c r="I242" s="13">
        <f t="shared" si="7"/>
        <v>0</v>
      </c>
    </row>
    <row r="243" spans="1:9" ht="36.75" customHeight="1">
      <c r="A243" s="24"/>
      <c r="B243" s="25"/>
      <c r="C243" s="25">
        <v>2710</v>
      </c>
      <c r="D243" s="26" t="s">
        <v>142</v>
      </c>
      <c r="E243" s="14"/>
      <c r="F243" s="14"/>
      <c r="G243" s="14"/>
      <c r="H243" s="38">
        <v>0</v>
      </c>
      <c r="I243" s="13">
        <f t="shared" si="7"/>
        <v>0</v>
      </c>
    </row>
    <row r="244" spans="1:9" ht="49.5" customHeight="1">
      <c r="A244" s="24"/>
      <c r="B244" s="25"/>
      <c r="C244" s="25">
        <v>2910</v>
      </c>
      <c r="D244" s="26" t="s">
        <v>159</v>
      </c>
      <c r="E244" s="14"/>
      <c r="F244" s="14">
        <f>F196</f>
        <v>47021</v>
      </c>
      <c r="G244" s="14">
        <f>G196</f>
        <v>47021</v>
      </c>
      <c r="H244" s="38">
        <f t="shared" si="8"/>
        <v>100</v>
      </c>
      <c r="I244" s="13">
        <f t="shared" si="7"/>
        <v>0.2894186317622007</v>
      </c>
    </row>
    <row r="245" spans="1:9" ht="12.75">
      <c r="A245" s="24"/>
      <c r="B245" s="25"/>
      <c r="C245" s="25">
        <v>2920</v>
      </c>
      <c r="D245" s="26" t="s">
        <v>34</v>
      </c>
      <c r="E245" s="14">
        <f>E91+E93+E95</f>
        <v>19256211</v>
      </c>
      <c r="F245" s="14">
        <f>F91+F93+F95</f>
        <v>18896534</v>
      </c>
      <c r="G245" s="14">
        <f>G91+G93+G95</f>
        <v>6485728</v>
      </c>
      <c r="H245" s="38">
        <f t="shared" si="8"/>
        <v>34.32231540450751</v>
      </c>
      <c r="I245" s="13">
        <f t="shared" si="7"/>
        <v>39.920259538116895</v>
      </c>
    </row>
    <row r="246" spans="1:9" ht="35.25" customHeight="1">
      <c r="A246" s="24"/>
      <c r="B246" s="25"/>
      <c r="C246" s="25">
        <v>2900</v>
      </c>
      <c r="D246" s="26" t="s">
        <v>132</v>
      </c>
      <c r="E246" s="14">
        <f>E162+E144</f>
        <v>338000</v>
      </c>
      <c r="F246" s="14">
        <f>F162+F144</f>
        <v>338000</v>
      </c>
      <c r="G246" s="14">
        <f>G162+G144</f>
        <v>116431</v>
      </c>
      <c r="H246" s="38">
        <f t="shared" si="8"/>
        <v>34.44704142011834</v>
      </c>
      <c r="I246" s="13">
        <f t="shared" si="7"/>
        <v>0.7166436425151482</v>
      </c>
    </row>
    <row r="247" spans="1:9" ht="37.5" customHeight="1">
      <c r="A247" s="24"/>
      <c r="B247" s="25"/>
      <c r="C247" s="25">
        <v>6300</v>
      </c>
      <c r="D247" s="26" t="s">
        <v>118</v>
      </c>
      <c r="E247" s="14"/>
      <c r="F247" s="14">
        <f>F18</f>
        <v>500000</v>
      </c>
      <c r="G247" s="14">
        <f>G18</f>
        <v>0</v>
      </c>
      <c r="H247" s="38">
        <f t="shared" si="8"/>
        <v>0</v>
      </c>
      <c r="I247" s="13">
        <f t="shared" si="7"/>
        <v>0</v>
      </c>
    </row>
    <row r="248" spans="1:9" ht="37.5" customHeight="1">
      <c r="A248" s="24"/>
      <c r="B248" s="25"/>
      <c r="C248" s="25">
        <v>6410</v>
      </c>
      <c r="D248" s="26" t="s">
        <v>147</v>
      </c>
      <c r="E248" s="37">
        <f>E52</f>
        <v>12000</v>
      </c>
      <c r="F248" s="37">
        <f>F52</f>
        <v>12000</v>
      </c>
      <c r="G248" s="37">
        <f>G52</f>
        <v>7295</v>
      </c>
      <c r="H248" s="38">
        <f t="shared" si="8"/>
        <v>60.791666666666664</v>
      </c>
      <c r="I248" s="13">
        <f t="shared" si="7"/>
        <v>0.04490140402597252</v>
      </c>
    </row>
    <row r="249" spans="1:9" ht="30.75" customHeight="1">
      <c r="A249" s="24"/>
      <c r="B249" s="25"/>
      <c r="C249" s="25">
        <v>6430</v>
      </c>
      <c r="D249" s="26" t="s">
        <v>121</v>
      </c>
      <c r="E249" s="17"/>
      <c r="F249" s="17">
        <f>F19</f>
        <v>6000000</v>
      </c>
      <c r="G249" s="17">
        <f>G19</f>
        <v>0</v>
      </c>
      <c r="H249" s="38">
        <f t="shared" si="8"/>
        <v>0</v>
      </c>
      <c r="I249" s="13">
        <f t="shared" si="7"/>
        <v>0</v>
      </c>
    </row>
    <row r="250" spans="1:9" ht="39" customHeight="1" thickBot="1">
      <c r="A250" s="24"/>
      <c r="B250" s="25"/>
      <c r="C250" s="25">
        <v>6610</v>
      </c>
      <c r="D250" s="26" t="s">
        <v>99</v>
      </c>
      <c r="E250" s="17">
        <f>E178</f>
        <v>29950</v>
      </c>
      <c r="F250" s="17">
        <f>F178</f>
        <v>0</v>
      </c>
      <c r="G250" s="17">
        <f>G178</f>
        <v>0</v>
      </c>
      <c r="H250" s="40">
        <v>0</v>
      </c>
      <c r="I250" s="43">
        <f t="shared" si="7"/>
        <v>0</v>
      </c>
    </row>
    <row r="251" spans="1:9" ht="13.5" thickBot="1">
      <c r="A251" s="32"/>
      <c r="B251" s="33"/>
      <c r="C251" s="34"/>
      <c r="D251" s="35" t="s">
        <v>76</v>
      </c>
      <c r="E251" s="18">
        <f>SUM(E213:E250)</f>
        <v>60574868</v>
      </c>
      <c r="F251" s="18">
        <f>SUM(F213:F250)</f>
        <v>66664386</v>
      </c>
      <c r="G251" s="18">
        <f>SUM(G213:G250)</f>
        <v>16246627.83</v>
      </c>
      <c r="H251" s="41">
        <f t="shared" si="8"/>
        <v>24.370775469228803</v>
      </c>
      <c r="I251" s="44">
        <f t="shared" si="7"/>
        <v>99.9995065461877</v>
      </c>
    </row>
    <row r="252" spans="1:9" ht="13.5" thickBot="1">
      <c r="A252" s="48" t="s">
        <v>110</v>
      </c>
      <c r="B252" s="49"/>
      <c r="C252" s="49"/>
      <c r="D252" s="50"/>
      <c r="E252" s="19">
        <f>E213+E214+E215+E216+E217+E219+E220+E221+E226+E229+E231+E232+E233+E234+E235+E236+E237+E239+E241+E245+E228+E227+E246+E218+E230+E240+E225</f>
        <v>59857918</v>
      </c>
      <c r="F252" s="19">
        <f>F213+F214+F215+F216+F217+F219+F220+F221+F226+F229+F231+F232+F233+F234+F235+F236+F237+F239+F241+F245+F228+F227+F246+F218+F230+F240+F225+F244+F224</f>
        <v>59477386</v>
      </c>
      <c r="G252" s="19">
        <f>G213+G214+G215+G216+G217+G219+G220+G221+G226+G229+G231+G232+G233+G234+G235+G236+G237+G239+G241+G245+G228+G227+G246+G218+G230+G240+G225+G244+G224+G238</f>
        <v>16239332.83</v>
      </c>
      <c r="H252" s="41">
        <f t="shared" si="8"/>
        <v>27.303373470380826</v>
      </c>
      <c r="I252" s="44">
        <f t="shared" si="7"/>
        <v>99.95460514216172</v>
      </c>
    </row>
    <row r="253" spans="1:12" ht="13.5" thickBot="1">
      <c r="A253" s="51" t="s">
        <v>109</v>
      </c>
      <c r="B253" s="52"/>
      <c r="C253" s="52"/>
      <c r="D253" s="53"/>
      <c r="E253" s="20">
        <f>E248+E250+E223</f>
        <v>716950</v>
      </c>
      <c r="F253" s="20">
        <f>F248+F250+F223+F247+F249</f>
        <v>7187000</v>
      </c>
      <c r="G253" s="20">
        <f>G248+G250+G223+G247+G249</f>
        <v>7295</v>
      </c>
      <c r="H253" s="41">
        <f t="shared" si="8"/>
        <v>0.10150271323222486</v>
      </c>
      <c r="I253" s="44">
        <f t="shared" si="7"/>
        <v>0.04490140402597252</v>
      </c>
      <c r="L253" s="10"/>
    </row>
    <row r="254" spans="1:8" ht="12.75">
      <c r="A254" s="36"/>
      <c r="B254" s="36"/>
      <c r="C254" s="36"/>
      <c r="D254" s="36"/>
      <c r="E254" s="4"/>
      <c r="F254" s="4"/>
      <c r="G254" s="4"/>
      <c r="H254" s="4"/>
    </row>
    <row r="255" spans="1:8" ht="12.75">
      <c r="A255" s="36"/>
      <c r="B255" s="36"/>
      <c r="C255" s="36"/>
      <c r="D255" s="36"/>
      <c r="E255" s="4"/>
      <c r="F255" s="4"/>
      <c r="G255" s="4"/>
      <c r="H255" s="6"/>
    </row>
    <row r="256" spans="5:8" ht="12.75">
      <c r="E256" s="3"/>
      <c r="F256" s="3"/>
      <c r="G256" s="3"/>
      <c r="H256" s="3"/>
    </row>
    <row r="257" ht="12.75">
      <c r="H257" s="3"/>
    </row>
  </sheetData>
  <sheetProtection/>
  <mergeCells count="4">
    <mergeCell ref="A1:I1"/>
    <mergeCell ref="A2:I2"/>
    <mergeCell ref="A252:D252"/>
    <mergeCell ref="A253:D25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2015-04-14T09:38:35Z</cp:lastPrinted>
  <dcterms:created xsi:type="dcterms:W3CDTF">2005-11-08T07:22:52Z</dcterms:created>
  <dcterms:modified xsi:type="dcterms:W3CDTF">2015-04-17T10:50:57Z</dcterms:modified>
  <cp:category/>
  <cp:version/>
  <cp:contentType/>
  <cp:contentStatus/>
</cp:coreProperties>
</file>