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<sst xmlns="http://schemas.openxmlformats.org/spreadsheetml/2006/main" count="322" uniqueCount="157">
  <si>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</si>
  <si>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</si>
  <si>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</si>
  <si>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</si>
  <si>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</si>
  <si>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</si>
  <si>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</si>
  <si>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</si>
  <si>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</si>
  <si>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</si>
  <si>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</si>
  <si>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</si>
  <si>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</si>
  <si>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</si>
  <si>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</si>
  <si>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</si>
  <si>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</si>
  <si>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</si>
  <si>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</si>
  <si>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</si>
  <si>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</si>
  <si>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</si>
  <si>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</si>
  <si>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</si>
  <si>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</si>
  <si>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</si>
  <si>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</si>
  <si>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</si>
  <si>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</si>
  <si>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</si>
  <si>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</si>
  <si>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</si>
  <si>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</si>
  <si>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</si>
  <si>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</si>
  <si>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</si>
  <si>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</si>
  <si>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</si>
  <si>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</si>
  <si>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</si>
  <si>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</si>
  <si>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</si>
  <si>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</si>
  <si>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</si>
  <si>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</si>
  <si>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</si>
  <si>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</si>
  <si>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</si>
  <si>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</si>
  <si>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</si>
  <si>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</si>
  <si>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</si>
  <si>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</si>
  <si>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</si>
  <si>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</si>
  <si>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</si>
  <si>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</si>
  <si>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</si>
  <si>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</si>
  <si>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</si>
  <si>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</si>
  <si>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</si>
  <si>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</si>
  <si>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</si>
  <si>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</si>
  <si>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</si>
  <si>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</si>
  <si>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</si>
  <si>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</si>
  <si>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</si>
  <si>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</si>
  <si>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</si>
  <si>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</si>
  <si>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</si>
  <si>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</si>
  <si>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</si>
  <si>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</si>
  <si>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</si>
  <si>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</si>
  <si>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</si>
  <si>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</si>
  <si>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</si>
  <si>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</si>
  <si>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</si>
  <si>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</si>
  <si>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</si>
  <si>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</si>
  <si>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</si>
  <si>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</si>
  <si>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</si>
  <si>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</si>
  <si>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</si>
  <si>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</si>
  <si>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</si>
  <si>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</si>
  <si>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</si>
  <si>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</si>
  <si>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</si>
  <si>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</si>
  <si>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</si>
  <si>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</si>
  <si>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</si>
  <si>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</si>
  <si>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</si>
  <si>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</si>
  <si>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</si>
  <si>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</si>
  <si>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</si>
  <si>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</si>
  <si>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</si>
  <si>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</si>
  <si>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</si>
  <si>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</si>
  <si>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</si>
  <si>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</si>
  <si>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</si>
  <si>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</si>
  <si>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</si>
  <si>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</si>
  <si>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</si>
  <si>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</si>
  <si>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</si>
  <si>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 xml:space="preserve">Wpływy z tytułu pomocy finansowej  udzielanej między jednostkami samorządu terytorialnego  na dofinansowanie własnych zadań bieżacych powiatu </t>
  </si>
  <si>
    <t>Srodki na inwestycje na drogach publicznych powiatowych  i wojewódzkich oraz na drogach powiatowych,wojewódzkich i krajowych w granicach miast na prawach powiatu</t>
  </si>
  <si>
    <t>Srodki  na  dofinansowanie  własnych zadań bieżących gmin(zwiazków gmin),powiatów (zwiazków powiatów), samorządów województw pozyskane z innych źródeł</t>
  </si>
  <si>
    <t>Dotacje otrzymane z funduszy celowych  na finansowanie lub dofinansowanie kosztów realizacji inwestycji i zakupów inwestycyjnych  jednostek sektora finansów publicznych</t>
  </si>
  <si>
    <t>Środki na dofinansowanie własnych  inwestycji gmin(zwiazków gmin), powiatów (zwiazków powiatów) ,  samorządów województw  ,pozyskane z innych źródeł</t>
  </si>
  <si>
    <t>Różne rozliczenia finansowe</t>
  </si>
  <si>
    <t>Dotacje rozwojowe oraz środki na finansowanie wspólnej polityki rolnej</t>
  </si>
  <si>
    <t>Plan na 2009 rok</t>
  </si>
  <si>
    <t>O490</t>
  </si>
  <si>
    <t>Wpływy z innych lokalnych opłat  pobieranych przez  jednostki samorządu terytorialnego  na podstawie odrębnych  ustaw</t>
  </si>
  <si>
    <t>Dotacje otrzymane z funduszy celowych  na realizację zadań bieżących  jednostek sektora finansów publicznych</t>
  </si>
  <si>
    <t>Środki na dofinansowanie własnych inwesycji  gmin(związków gmin)powiatów(związków powiatów),samorządów województw pozyskane z innych źródeł-finasowanie  programów i projektów ze środków funduszy strukturalnych, Funduszu Spójności oraz z Sekcji Gwarancji Europejskiego Funduszu Orientacji i Gwarancji Rolnej</t>
  </si>
  <si>
    <t>Wpłaty z tytułu odpłatnego nabycia  prawa własnosci  oraz prawa uzytkowania  wieczystego nieruchomości</t>
  </si>
  <si>
    <t>Wpływy od rodziców z tytułu odpłatności za utrzymanie dzieci (wychowanków) w placówkach opiekuńczo-wychowawczych</t>
  </si>
  <si>
    <t xml:space="preserve">Dotacje celowe otrzymane z budżetu państwa na realizację bieżących zadań własnych powiatu współfinasowanie  programów i projektów realizowanych  ze środków funduszy strukturalnych, Funduszu Spójności oraz z Sekcji Gwarancji Europejskiego </t>
  </si>
  <si>
    <t>Dotacje celowe otrzymane z budzetu państwa na realizację bieżących zadań własnych powiatu</t>
  </si>
  <si>
    <t>Dotacje celowe otrzymane z budżetu państwa na realizację  bieżących zadań własnych powiatu</t>
  </si>
  <si>
    <t xml:space="preserve">Dotacje celowe otrzymane z budżetu państwa na realizację bieżących zadań  własnych powiatu współfinasowanie  programów i projektów realizowanych  ze środków funduszy strukturalnych, Funduszu Spójności oraz z Sekcji Gwarancji Europejskiego </t>
  </si>
  <si>
    <t>Plan na 2009 rok po zmianach</t>
  </si>
  <si>
    <t>Wykonanie na 30.06.2009r.</t>
  </si>
  <si>
    <t>%(7:6)</t>
  </si>
  <si>
    <t>O570</t>
  </si>
  <si>
    <t>Grzywny ,mandaty i inne kary pieniężne od osób fizycznych</t>
  </si>
  <si>
    <t>Dotacje celowe otrzymane z gminy  na zadania bieżące  realizowane na podstawie porozumień (umów)  między jednostkami samorządu  terytorialnego</t>
  </si>
  <si>
    <t>Młodzieżowe ośrodki wychowawcze</t>
  </si>
  <si>
    <t>KULTURA FIZYCZNA I SPORT</t>
  </si>
  <si>
    <t>Zadania w zakresie kultury fizycznej i sportu</t>
  </si>
  <si>
    <t>Srodki na dofinansowanie  własnych inwestycji gmin (związków gmin),powiatów (zwiazków powiatów),samorządów wojewóztw,pozyskane z innych źródeł</t>
  </si>
  <si>
    <t>O910</t>
  </si>
  <si>
    <t>O870</t>
  </si>
  <si>
    <t>udział % w wykonanychdochodach ogółem</t>
  </si>
  <si>
    <t xml:space="preserve">                                     DOCHODY POWIATU  WYKONANE W I PÓŁROCZU   2009 ROKU                                      </t>
  </si>
  <si>
    <t>Grzywny,mandaty i inne kary pieniężne  od osób fizycznych</t>
  </si>
  <si>
    <t>Wpływy ze sprzedaży skłądników majatkowych</t>
  </si>
  <si>
    <t>Odsetki od nieterminowych wpłat  z tytułu podatków i opłat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</si>
</sst>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1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3" fillId="0" borderId="1" xfId="15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9" fontId="3" fillId="0" borderId="8" xfId="15" applyNumberFormat="1" applyFont="1" applyBorder="1" applyAlignment="1">
      <alignment wrapText="1"/>
    </xf>
    <xf numFmtId="169" fontId="8" fillId="0" borderId="0" xfId="15" applyNumberFormat="1" applyFont="1" applyAlignment="1">
      <alignment/>
    </xf>
    <xf numFmtId="169" fontId="7" fillId="0" borderId="0" xfId="15" applyNumberFormat="1" applyFont="1" applyFill="1" applyBorder="1" applyAlignment="1">
      <alignment horizontal="center" wrapText="1"/>
    </xf>
    <xf numFmtId="43" fontId="3" fillId="0" borderId="1" xfId="15" applyFont="1" applyBorder="1" applyAlignment="1">
      <alignment horizontal="center" wrapText="1"/>
    </xf>
    <xf numFmtId="43" fontId="3" fillId="0" borderId="6" xfId="15" applyFont="1" applyBorder="1" applyAlignment="1">
      <alignment horizontal="center" wrapText="1"/>
    </xf>
    <xf numFmtId="43" fontId="9" fillId="0" borderId="1" xfId="15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="75" zoomScaleNormal="75" workbookViewId="0" topLeftCell="A19">
      <selection activeCell="G138" sqref="G138"/>
    </sheetView>
  </sheetViews>
  <sheetFormatPr defaultColWidth="9.140625" defaultRowHeight="12.75"/>
  <cols>
    <col min="1" max="1" width="6.7109375" style="0" customWidth="1"/>
    <col min="2" max="2" width="8.421875" style="0" customWidth="1"/>
    <col min="3" max="3" width="7.140625" style="0" customWidth="1"/>
    <col min="4" max="4" width="58.28125" style="0" customWidth="1"/>
    <col min="5" max="5" width="14.00390625" style="0" customWidth="1"/>
    <col min="6" max="7" width="14.140625" style="0" customWidth="1"/>
    <col min="8" max="8" width="11.28125" style="0" customWidth="1"/>
    <col min="9" max="9" width="10.00390625" style="0" customWidth="1"/>
  </cols>
  <sheetData>
    <row r="1" spans="1:8" ht="12.75" customHeight="1">
      <c r="A1" s="32" t="s">
        <v>153</v>
      </c>
      <c r="B1" s="32"/>
      <c r="C1" s="32"/>
      <c r="D1" s="32"/>
      <c r="E1" s="32"/>
      <c r="F1" s="32"/>
      <c r="G1" s="32"/>
      <c r="H1" s="32"/>
    </row>
    <row r="2" spans="1:9" ht="12.75" customHeight="1" thickBot="1">
      <c r="A2" s="32" t="s">
        <v>106</v>
      </c>
      <c r="B2" s="32"/>
      <c r="C2" s="32"/>
      <c r="D2" s="32"/>
      <c r="E2" s="32"/>
      <c r="F2" s="32"/>
      <c r="G2" s="32"/>
      <c r="H2" s="32"/>
      <c r="I2" s="9" t="s">
        <v>90</v>
      </c>
    </row>
    <row r="3" spans="1:9" ht="50.2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129</v>
      </c>
      <c r="F3" s="20" t="s">
        <v>140</v>
      </c>
      <c r="G3" s="20" t="s">
        <v>141</v>
      </c>
      <c r="H3" s="20" t="s">
        <v>142</v>
      </c>
      <c r="I3" s="21" t="s">
        <v>152</v>
      </c>
    </row>
    <row r="4" spans="1:9" ht="12.7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22">
        <v>9</v>
      </c>
    </row>
    <row r="5" spans="1:9" ht="20.25" customHeight="1">
      <c r="A5" s="11" t="s">
        <v>92</v>
      </c>
      <c r="B5" s="3"/>
      <c r="C5" s="4"/>
      <c r="D5" s="4" t="s">
        <v>4</v>
      </c>
      <c r="E5" s="7">
        <f aca="true" t="shared" si="0" ref="E5:G6">E6</f>
        <v>10000</v>
      </c>
      <c r="F5" s="7">
        <f t="shared" si="0"/>
        <v>10000</v>
      </c>
      <c r="G5" s="7">
        <f t="shared" si="0"/>
        <v>4565</v>
      </c>
      <c r="H5" s="29">
        <f>(G5/F5)*100</f>
        <v>45.65</v>
      </c>
      <c r="I5" s="30">
        <f>SUM((G5/26947987)*100)</f>
        <v>0.016940040827539363</v>
      </c>
    </row>
    <row r="6" spans="1:9" ht="15">
      <c r="A6" s="10"/>
      <c r="B6" s="1" t="s">
        <v>104</v>
      </c>
      <c r="C6" s="2"/>
      <c r="D6" s="2" t="s">
        <v>5</v>
      </c>
      <c r="E6" s="8">
        <f t="shared" si="0"/>
        <v>10000</v>
      </c>
      <c r="F6" s="8">
        <f t="shared" si="0"/>
        <v>10000</v>
      </c>
      <c r="G6" s="8">
        <f t="shared" si="0"/>
        <v>4565</v>
      </c>
      <c r="H6" s="29">
        <f aca="true" t="shared" si="1" ref="H6:H69">(G6/F6)*100</f>
        <v>45.65</v>
      </c>
      <c r="I6" s="30">
        <f aca="true" t="shared" si="2" ref="I6:I69">SUM((G6/26947987)*100)</f>
        <v>0.016940040827539363</v>
      </c>
    </row>
    <row r="7" spans="1:9" ht="48" customHeight="1">
      <c r="A7" s="10"/>
      <c r="B7" s="1"/>
      <c r="C7" s="1">
        <v>2110</v>
      </c>
      <c r="D7" s="2" t="s">
        <v>6</v>
      </c>
      <c r="E7" s="8">
        <v>10000</v>
      </c>
      <c r="F7" s="8">
        <v>10000</v>
      </c>
      <c r="G7" s="8">
        <v>4565</v>
      </c>
      <c r="H7" s="29">
        <f t="shared" si="1"/>
        <v>45.65</v>
      </c>
      <c r="I7" s="30">
        <f t="shared" si="2"/>
        <v>0.016940040827539363</v>
      </c>
    </row>
    <row r="8" spans="1:9" ht="14.25">
      <c r="A8" s="11" t="s">
        <v>93</v>
      </c>
      <c r="B8" s="3"/>
      <c r="C8" s="3"/>
      <c r="D8" s="4" t="s">
        <v>7</v>
      </c>
      <c r="E8" s="7">
        <f>E9</f>
        <v>110920</v>
      </c>
      <c r="F8" s="7">
        <f>F9</f>
        <v>121789</v>
      </c>
      <c r="G8" s="7">
        <f>G9</f>
        <v>57789</v>
      </c>
      <c r="H8" s="29">
        <f t="shared" si="1"/>
        <v>47.45009812051992</v>
      </c>
      <c r="I8" s="30">
        <f t="shared" si="2"/>
        <v>0.2144464445526117</v>
      </c>
    </row>
    <row r="9" spans="1:9" ht="15">
      <c r="A9" s="10"/>
      <c r="B9" s="1" t="s">
        <v>105</v>
      </c>
      <c r="C9" s="1"/>
      <c r="D9" s="2" t="s">
        <v>8</v>
      </c>
      <c r="E9" s="8">
        <f>E10+E11</f>
        <v>110920</v>
      </c>
      <c r="F9" s="8">
        <f>F10+F11</f>
        <v>121789</v>
      </c>
      <c r="G9" s="8">
        <f>G10+G11</f>
        <v>57789</v>
      </c>
      <c r="H9" s="29">
        <f t="shared" si="1"/>
        <v>47.45009812051992</v>
      </c>
      <c r="I9" s="30">
        <f t="shared" si="2"/>
        <v>0.2144464445526117</v>
      </c>
    </row>
    <row r="10" spans="1:9" ht="34.5" customHeight="1">
      <c r="A10" s="10"/>
      <c r="B10" s="1"/>
      <c r="C10" s="1">
        <v>2440</v>
      </c>
      <c r="D10" s="2" t="s">
        <v>9</v>
      </c>
      <c r="E10" s="8">
        <v>0</v>
      </c>
      <c r="F10" s="8">
        <v>6000</v>
      </c>
      <c r="G10" s="8">
        <v>0</v>
      </c>
      <c r="H10" s="29">
        <f t="shared" si="1"/>
        <v>0</v>
      </c>
      <c r="I10" s="30">
        <f t="shared" si="2"/>
        <v>0</v>
      </c>
    </row>
    <row r="11" spans="1:9" ht="45.75" customHeight="1">
      <c r="A11" s="10"/>
      <c r="B11" s="1"/>
      <c r="C11" s="1">
        <v>2460</v>
      </c>
      <c r="D11" s="2" t="s">
        <v>89</v>
      </c>
      <c r="E11" s="8">
        <v>110920</v>
      </c>
      <c r="F11" s="8">
        <v>115789</v>
      </c>
      <c r="G11" s="8">
        <v>57789</v>
      </c>
      <c r="H11" s="29">
        <f t="shared" si="1"/>
        <v>49.90888599089723</v>
      </c>
      <c r="I11" s="30">
        <f t="shared" si="2"/>
        <v>0.2144464445526117</v>
      </c>
    </row>
    <row r="12" spans="1:9" ht="14.25">
      <c r="A12" s="11">
        <v>600</v>
      </c>
      <c r="B12" s="3"/>
      <c r="C12" s="3"/>
      <c r="D12" s="4" t="s">
        <v>10</v>
      </c>
      <c r="E12" s="7">
        <f>E13</f>
        <v>590</v>
      </c>
      <c r="F12" s="7">
        <f>F13+F21</f>
        <v>3037797</v>
      </c>
      <c r="G12" s="7">
        <f>G13+G21</f>
        <v>627588</v>
      </c>
      <c r="H12" s="29">
        <f t="shared" si="1"/>
        <v>20.65931331158731</v>
      </c>
      <c r="I12" s="30">
        <f t="shared" si="2"/>
        <v>2.328886383981111</v>
      </c>
    </row>
    <row r="13" spans="1:9" ht="15">
      <c r="A13" s="10"/>
      <c r="B13" s="1">
        <v>60014</v>
      </c>
      <c r="C13" s="1"/>
      <c r="D13" s="2" t="s">
        <v>11</v>
      </c>
      <c r="E13" s="8">
        <f>E14+E15</f>
        <v>590</v>
      </c>
      <c r="F13" s="8">
        <f>SUM(F14:F20)</f>
        <v>2237797</v>
      </c>
      <c r="G13" s="8">
        <f>G14+G15+G16+G17+G18+G19+G20</f>
        <v>627588</v>
      </c>
      <c r="H13" s="29">
        <f t="shared" si="1"/>
        <v>28.044903089958563</v>
      </c>
      <c r="I13" s="30">
        <f t="shared" si="2"/>
        <v>2.328886383981111</v>
      </c>
    </row>
    <row r="14" spans="1:9" ht="15">
      <c r="A14" s="10"/>
      <c r="B14" s="1"/>
      <c r="C14" s="1" t="s">
        <v>100</v>
      </c>
      <c r="D14" s="2" t="s">
        <v>13</v>
      </c>
      <c r="E14" s="8">
        <v>500</v>
      </c>
      <c r="F14" s="8">
        <v>500</v>
      </c>
      <c r="G14" s="8">
        <v>549</v>
      </c>
      <c r="H14" s="29">
        <f t="shared" si="1"/>
        <v>109.80000000000001</v>
      </c>
      <c r="I14" s="30">
        <f t="shared" si="2"/>
        <v>0.002037257922085238</v>
      </c>
    </row>
    <row r="15" spans="1:9" ht="15">
      <c r="A15" s="10"/>
      <c r="B15" s="1"/>
      <c r="C15" s="1" t="s">
        <v>101</v>
      </c>
      <c r="D15" s="2" t="s">
        <v>14</v>
      </c>
      <c r="E15" s="8">
        <v>90</v>
      </c>
      <c r="F15" s="8">
        <v>90</v>
      </c>
      <c r="G15" s="8">
        <v>62</v>
      </c>
      <c r="H15" s="29">
        <f t="shared" si="1"/>
        <v>68.88888888888889</v>
      </c>
      <c r="I15" s="30">
        <f t="shared" si="2"/>
        <v>0.00023007284365989935</v>
      </c>
    </row>
    <row r="16" spans="1:9" ht="30">
      <c r="A16" s="10"/>
      <c r="B16" s="1"/>
      <c r="C16" s="1">
        <v>2130</v>
      </c>
      <c r="D16" s="2" t="s">
        <v>137</v>
      </c>
      <c r="E16" s="8">
        <v>0</v>
      </c>
      <c r="F16" s="8">
        <v>795070</v>
      </c>
      <c r="G16" s="8">
        <v>0</v>
      </c>
      <c r="H16" s="29">
        <f t="shared" si="1"/>
        <v>0</v>
      </c>
      <c r="I16" s="30">
        <f t="shared" si="2"/>
        <v>0</v>
      </c>
    </row>
    <row r="17" spans="1:9" ht="30">
      <c r="A17" s="10"/>
      <c r="B17" s="1"/>
      <c r="C17" s="1">
        <v>2440</v>
      </c>
      <c r="D17" s="2" t="s">
        <v>132</v>
      </c>
      <c r="E17" s="8">
        <v>0</v>
      </c>
      <c r="F17" s="8">
        <v>380160</v>
      </c>
      <c r="G17" s="8">
        <v>0</v>
      </c>
      <c r="H17" s="29">
        <f t="shared" si="1"/>
        <v>0</v>
      </c>
      <c r="I17" s="30">
        <f t="shared" si="2"/>
        <v>0</v>
      </c>
    </row>
    <row r="18" spans="1:9" ht="45">
      <c r="A18" s="10"/>
      <c r="B18" s="1"/>
      <c r="C18" s="1">
        <v>2710</v>
      </c>
      <c r="D18" s="2" t="s">
        <v>122</v>
      </c>
      <c r="E18" s="8">
        <v>0</v>
      </c>
      <c r="F18" s="8">
        <v>435000</v>
      </c>
      <c r="G18" s="8">
        <v>0</v>
      </c>
      <c r="H18" s="29">
        <f t="shared" si="1"/>
        <v>0</v>
      </c>
      <c r="I18" s="30">
        <f t="shared" si="2"/>
        <v>0</v>
      </c>
    </row>
    <row r="19" spans="1:9" ht="45">
      <c r="A19" s="10"/>
      <c r="B19" s="1"/>
      <c r="C19" s="1">
        <v>6260</v>
      </c>
      <c r="D19" s="2" t="s">
        <v>125</v>
      </c>
      <c r="E19" s="8">
        <v>0</v>
      </c>
      <c r="F19" s="8">
        <v>0</v>
      </c>
      <c r="G19" s="8">
        <v>0</v>
      </c>
      <c r="H19" s="29">
        <v>0</v>
      </c>
      <c r="I19" s="30">
        <f t="shared" si="2"/>
        <v>0</v>
      </c>
    </row>
    <row r="20" spans="1:9" ht="90" customHeight="1">
      <c r="A20" s="10"/>
      <c r="B20" s="1"/>
      <c r="C20" s="1">
        <v>6298</v>
      </c>
      <c r="D20" s="2" t="s">
        <v>133</v>
      </c>
      <c r="E20" s="8">
        <v>0</v>
      </c>
      <c r="F20" s="8">
        <v>626977</v>
      </c>
      <c r="G20" s="8">
        <v>626977</v>
      </c>
      <c r="H20" s="29">
        <f t="shared" si="1"/>
        <v>100</v>
      </c>
      <c r="I20" s="30">
        <f t="shared" si="2"/>
        <v>2.3266190532153663</v>
      </c>
    </row>
    <row r="21" spans="1:9" ht="15">
      <c r="A21" s="10"/>
      <c r="B21" s="1">
        <v>60078</v>
      </c>
      <c r="C21" s="1"/>
      <c r="D21" s="2" t="s">
        <v>115</v>
      </c>
      <c r="E21" s="8">
        <v>0</v>
      </c>
      <c r="F21" s="8">
        <f>F22</f>
        <v>800000</v>
      </c>
      <c r="G21" s="8">
        <v>0</v>
      </c>
      <c r="H21" s="29">
        <f t="shared" si="1"/>
        <v>0</v>
      </c>
      <c r="I21" s="30">
        <f t="shared" si="2"/>
        <v>0</v>
      </c>
    </row>
    <row r="22" spans="1:9" ht="30">
      <c r="A22" s="10"/>
      <c r="B22" s="1"/>
      <c r="C22" s="1">
        <v>2130</v>
      </c>
      <c r="D22" s="2" t="s">
        <v>116</v>
      </c>
      <c r="E22" s="8">
        <v>0</v>
      </c>
      <c r="F22" s="8">
        <v>800000</v>
      </c>
      <c r="G22" s="8">
        <v>0</v>
      </c>
      <c r="H22" s="29">
        <f t="shared" si="1"/>
        <v>0</v>
      </c>
      <c r="I22" s="30">
        <f t="shared" si="2"/>
        <v>0</v>
      </c>
    </row>
    <row r="23" spans="1:9" ht="45">
      <c r="A23" s="10"/>
      <c r="B23" s="1"/>
      <c r="C23" s="1">
        <v>2710</v>
      </c>
      <c r="D23" s="2" t="s">
        <v>122</v>
      </c>
      <c r="E23" s="8">
        <v>0</v>
      </c>
      <c r="F23" s="8">
        <v>0</v>
      </c>
      <c r="G23" s="8">
        <v>0</v>
      </c>
      <c r="H23" s="29">
        <v>0</v>
      </c>
      <c r="I23" s="30">
        <f t="shared" si="2"/>
        <v>0</v>
      </c>
    </row>
    <row r="24" spans="1:9" ht="14.25">
      <c r="A24" s="11">
        <v>630</v>
      </c>
      <c r="B24" s="3"/>
      <c r="C24" s="3"/>
      <c r="D24" s="4" t="s">
        <v>15</v>
      </c>
      <c r="E24" s="7">
        <f>E25</f>
        <v>155669</v>
      </c>
      <c r="F24" s="7">
        <f>F25</f>
        <v>400197</v>
      </c>
      <c r="G24" s="7">
        <f>G25</f>
        <v>20143</v>
      </c>
      <c r="H24" s="29">
        <f t="shared" si="1"/>
        <v>5.033271113976367</v>
      </c>
      <c r="I24" s="30">
        <f t="shared" si="2"/>
        <v>0.07474769822324762</v>
      </c>
    </row>
    <row r="25" spans="1:9" ht="15">
      <c r="A25" s="10"/>
      <c r="B25" s="1">
        <v>63003</v>
      </c>
      <c r="C25" s="1"/>
      <c r="D25" s="2" t="s">
        <v>16</v>
      </c>
      <c r="E25" s="8">
        <f>E28+E29</f>
        <v>155669</v>
      </c>
      <c r="F25" s="8">
        <f>SUM(F27:F29)</f>
        <v>400197</v>
      </c>
      <c r="G25" s="8">
        <f>G26+G28+G29+G27</f>
        <v>20143</v>
      </c>
      <c r="H25" s="29">
        <f t="shared" si="1"/>
        <v>5.033271113976367</v>
      </c>
      <c r="I25" s="30">
        <f t="shared" si="2"/>
        <v>0.07474769822324762</v>
      </c>
    </row>
    <row r="26" spans="1:9" ht="15">
      <c r="A26" s="10"/>
      <c r="B26" s="1"/>
      <c r="C26" s="1" t="s">
        <v>100</v>
      </c>
      <c r="D26" s="2" t="s">
        <v>13</v>
      </c>
      <c r="E26" s="8">
        <v>0</v>
      </c>
      <c r="F26" s="8">
        <v>0</v>
      </c>
      <c r="G26" s="8">
        <v>8</v>
      </c>
      <c r="H26" s="29">
        <v>0</v>
      </c>
      <c r="I26" s="30">
        <f t="shared" si="2"/>
        <v>2.9686818536761205E-05</v>
      </c>
    </row>
    <row r="27" spans="1:9" ht="15">
      <c r="A27" s="10"/>
      <c r="B27" s="1"/>
      <c r="C27" s="1" t="s">
        <v>101</v>
      </c>
      <c r="D27" s="2" t="s">
        <v>14</v>
      </c>
      <c r="E27" s="8">
        <v>0</v>
      </c>
      <c r="F27" s="8">
        <v>20102</v>
      </c>
      <c r="G27" s="8">
        <v>20135</v>
      </c>
      <c r="H27" s="29">
        <f t="shared" si="1"/>
        <v>100.16416276987366</v>
      </c>
      <c r="I27" s="30">
        <f t="shared" si="2"/>
        <v>0.07471801140471086</v>
      </c>
    </row>
    <row r="28" spans="1:9" ht="28.5" customHeight="1">
      <c r="A28" s="10"/>
      <c r="B28" s="1"/>
      <c r="C28" s="1">
        <v>2708</v>
      </c>
      <c r="D28" s="2" t="s">
        <v>17</v>
      </c>
      <c r="E28" s="8">
        <v>139283</v>
      </c>
      <c r="F28" s="8">
        <v>360246</v>
      </c>
      <c r="G28" s="8">
        <v>0</v>
      </c>
      <c r="H28" s="29">
        <f t="shared" si="1"/>
        <v>0</v>
      </c>
      <c r="I28" s="30">
        <f t="shared" si="2"/>
        <v>0</v>
      </c>
    </row>
    <row r="29" spans="1:9" ht="58.5" customHeight="1">
      <c r="A29" s="10"/>
      <c r="B29" s="1"/>
      <c r="C29" s="1">
        <v>2139</v>
      </c>
      <c r="D29" s="2" t="s">
        <v>136</v>
      </c>
      <c r="E29" s="5">
        <v>16386</v>
      </c>
      <c r="F29" s="5">
        <v>19849</v>
      </c>
      <c r="G29" s="5">
        <v>0</v>
      </c>
      <c r="H29" s="29">
        <f t="shared" si="1"/>
        <v>0</v>
      </c>
      <c r="I29" s="30">
        <f t="shared" si="2"/>
        <v>0</v>
      </c>
    </row>
    <row r="30" spans="1:9" ht="14.25">
      <c r="A30" s="11">
        <v>700</v>
      </c>
      <c r="B30" s="3"/>
      <c r="C30" s="3"/>
      <c r="D30" s="4" t="s">
        <v>18</v>
      </c>
      <c r="E30" s="7">
        <f>E31</f>
        <v>5942580</v>
      </c>
      <c r="F30" s="7">
        <f>F31</f>
        <v>5280738</v>
      </c>
      <c r="G30" s="7">
        <f>G31</f>
        <v>493225</v>
      </c>
      <c r="H30" s="29">
        <f t="shared" si="1"/>
        <v>9.340077087710089</v>
      </c>
      <c r="I30" s="30">
        <f t="shared" si="2"/>
        <v>1.8302851340992556</v>
      </c>
    </row>
    <row r="31" spans="1:9" ht="15">
      <c r="A31" s="10"/>
      <c r="B31" s="1">
        <v>70005</v>
      </c>
      <c r="C31" s="1"/>
      <c r="D31" s="2" t="s">
        <v>19</v>
      </c>
      <c r="E31" s="8">
        <f>E32+E33+E34+E35+E36+E37+E38</f>
        <v>5942580</v>
      </c>
      <c r="F31" s="8">
        <f>SUM(F32:F38)</f>
        <v>5280738</v>
      </c>
      <c r="G31" s="8">
        <f>G32+G33+G34+G35+G36+G37+G38</f>
        <v>493225</v>
      </c>
      <c r="H31" s="29">
        <f t="shared" si="1"/>
        <v>9.340077087710089</v>
      </c>
      <c r="I31" s="30">
        <f t="shared" si="2"/>
        <v>1.8302851340992556</v>
      </c>
    </row>
    <row r="32" spans="1:9" ht="32.25" customHeight="1">
      <c r="A32" s="10"/>
      <c r="B32" s="1"/>
      <c r="C32" s="1" t="s">
        <v>95</v>
      </c>
      <c r="D32" s="2" t="s">
        <v>20</v>
      </c>
      <c r="E32" s="8">
        <v>632</v>
      </c>
      <c r="F32" s="8">
        <v>632</v>
      </c>
      <c r="G32" s="8">
        <v>632</v>
      </c>
      <c r="H32" s="29">
        <f t="shared" si="1"/>
        <v>100</v>
      </c>
      <c r="I32" s="30">
        <f t="shared" si="2"/>
        <v>0.0023452586644041352</v>
      </c>
    </row>
    <row r="33" spans="1:9" ht="59.25" customHeight="1">
      <c r="A33" s="10"/>
      <c r="B33" s="1"/>
      <c r="C33" s="1" t="s">
        <v>98</v>
      </c>
      <c r="D33" s="2" t="s">
        <v>49</v>
      </c>
      <c r="E33" s="8">
        <v>12875</v>
      </c>
      <c r="F33" s="8">
        <v>12875</v>
      </c>
      <c r="G33" s="8">
        <v>9000</v>
      </c>
      <c r="H33" s="29">
        <f t="shared" si="1"/>
        <v>69.90291262135922</v>
      </c>
      <c r="I33" s="30">
        <f t="shared" si="2"/>
        <v>0.03339767085385636</v>
      </c>
    </row>
    <row r="34" spans="1:9" ht="31.5" customHeight="1">
      <c r="A34" s="10"/>
      <c r="B34" s="1"/>
      <c r="C34" s="1" t="s">
        <v>112</v>
      </c>
      <c r="D34" s="2" t="s">
        <v>134</v>
      </c>
      <c r="E34" s="5">
        <v>5218700</v>
      </c>
      <c r="F34" s="5">
        <v>4433858</v>
      </c>
      <c r="G34" s="5">
        <v>0</v>
      </c>
      <c r="H34" s="29">
        <f t="shared" si="1"/>
        <v>0</v>
      </c>
      <c r="I34" s="30">
        <f t="shared" si="2"/>
        <v>0</v>
      </c>
    </row>
    <row r="35" spans="1:9" ht="13.5" customHeight="1">
      <c r="A35" s="10"/>
      <c r="B35" s="1"/>
      <c r="C35" s="1" t="s">
        <v>100</v>
      </c>
      <c r="D35" s="2" t="s">
        <v>13</v>
      </c>
      <c r="E35" s="5">
        <v>0</v>
      </c>
      <c r="F35" s="5">
        <v>0</v>
      </c>
      <c r="G35" s="5">
        <v>9</v>
      </c>
      <c r="H35" s="29">
        <v>0</v>
      </c>
      <c r="I35" s="30">
        <f t="shared" si="2"/>
        <v>3.339767085385636E-05</v>
      </c>
    </row>
    <row r="36" spans="1:9" ht="16.5" customHeight="1">
      <c r="A36" s="10"/>
      <c r="B36" s="1"/>
      <c r="C36" s="1" t="s">
        <v>101</v>
      </c>
      <c r="D36" s="2" t="s">
        <v>14</v>
      </c>
      <c r="E36" s="5">
        <v>350788</v>
      </c>
      <c r="F36" s="5">
        <v>350788</v>
      </c>
      <c r="G36" s="5">
        <v>200041</v>
      </c>
      <c r="H36" s="29">
        <f t="shared" si="1"/>
        <v>57.026181055224235</v>
      </c>
      <c r="I36" s="30">
        <f t="shared" si="2"/>
        <v>0.7423226083640311</v>
      </c>
    </row>
    <row r="37" spans="1:9" ht="45" customHeight="1">
      <c r="A37" s="10"/>
      <c r="B37" s="1"/>
      <c r="C37" s="1">
        <v>2110</v>
      </c>
      <c r="D37" s="2" t="s">
        <v>6</v>
      </c>
      <c r="E37" s="5">
        <v>100000</v>
      </c>
      <c r="F37" s="5">
        <v>223000</v>
      </c>
      <c r="G37" s="5">
        <v>88200</v>
      </c>
      <c r="H37" s="29">
        <f t="shared" si="1"/>
        <v>39.55156950672646</v>
      </c>
      <c r="I37" s="30">
        <f t="shared" si="2"/>
        <v>0.3272971743677923</v>
      </c>
    </row>
    <row r="38" spans="1:9" ht="44.25" customHeight="1">
      <c r="A38" s="10"/>
      <c r="B38" s="1"/>
      <c r="C38" s="1">
        <v>2360</v>
      </c>
      <c r="D38" s="2" t="s">
        <v>22</v>
      </c>
      <c r="E38" s="8">
        <v>259585</v>
      </c>
      <c r="F38" s="8">
        <v>259585</v>
      </c>
      <c r="G38" s="8">
        <v>195343</v>
      </c>
      <c r="H38" s="29">
        <f t="shared" si="1"/>
        <v>75.25203690506001</v>
      </c>
      <c r="I38" s="30">
        <f t="shared" si="2"/>
        <v>0.724889024178318</v>
      </c>
    </row>
    <row r="39" spans="1:9" ht="14.25">
      <c r="A39" s="11">
        <v>710</v>
      </c>
      <c r="B39" s="3"/>
      <c r="C39" s="3"/>
      <c r="D39" s="4" t="s">
        <v>23</v>
      </c>
      <c r="E39" s="7">
        <f>E40+E42+E44+E46</f>
        <v>442810</v>
      </c>
      <c r="F39" s="7">
        <f>F40+F42+F44+F46</f>
        <v>446920</v>
      </c>
      <c r="G39" s="7">
        <f>G40+G42+G44+G46</f>
        <v>224839</v>
      </c>
      <c r="H39" s="29">
        <f t="shared" si="1"/>
        <v>50.30855634117963</v>
      </c>
      <c r="I39" s="30">
        <f t="shared" si="2"/>
        <v>0.8343443241233567</v>
      </c>
    </row>
    <row r="40" spans="1:9" ht="15">
      <c r="A40" s="10"/>
      <c r="B40" s="1">
        <v>71012</v>
      </c>
      <c r="C40" s="1"/>
      <c r="D40" s="2" t="s">
        <v>24</v>
      </c>
      <c r="E40" s="8">
        <f>E41</f>
        <v>80000</v>
      </c>
      <c r="F40" s="8">
        <f>F41</f>
        <v>80000</v>
      </c>
      <c r="G40" s="8">
        <f>G41</f>
        <v>39600</v>
      </c>
      <c r="H40" s="29">
        <f t="shared" si="1"/>
        <v>49.5</v>
      </c>
      <c r="I40" s="30">
        <f t="shared" si="2"/>
        <v>0.14694975175696798</v>
      </c>
    </row>
    <row r="41" spans="1:9" ht="45.75" customHeight="1">
      <c r="A41" s="10"/>
      <c r="B41" s="1"/>
      <c r="C41" s="1">
        <v>2110</v>
      </c>
      <c r="D41" s="2" t="s">
        <v>6</v>
      </c>
      <c r="E41" s="8">
        <v>80000</v>
      </c>
      <c r="F41" s="8">
        <v>80000</v>
      </c>
      <c r="G41" s="8">
        <v>39600</v>
      </c>
      <c r="H41" s="29">
        <f t="shared" si="1"/>
        <v>49.5</v>
      </c>
      <c r="I41" s="30">
        <f t="shared" si="2"/>
        <v>0.14694975175696798</v>
      </c>
    </row>
    <row r="42" spans="1:9" ht="15">
      <c r="A42" s="10"/>
      <c r="B42" s="1">
        <v>71013</v>
      </c>
      <c r="C42" s="1"/>
      <c r="D42" s="2" t="s">
        <v>25</v>
      </c>
      <c r="E42" s="8">
        <f>E43</f>
        <v>40000</v>
      </c>
      <c r="F42" s="8">
        <f>F43</f>
        <v>41150</v>
      </c>
      <c r="G42" s="8">
        <f>G43</f>
        <v>20600</v>
      </c>
      <c r="H42" s="29">
        <f t="shared" si="1"/>
        <v>50.06075334143378</v>
      </c>
      <c r="I42" s="30">
        <f t="shared" si="2"/>
        <v>0.0764435577321601</v>
      </c>
    </row>
    <row r="43" spans="1:9" ht="48" customHeight="1">
      <c r="A43" s="10"/>
      <c r="B43" s="1"/>
      <c r="C43" s="1">
        <v>2110</v>
      </c>
      <c r="D43" s="2" t="s">
        <v>6</v>
      </c>
      <c r="E43" s="8">
        <v>40000</v>
      </c>
      <c r="F43" s="8">
        <v>41150</v>
      </c>
      <c r="G43" s="8">
        <v>20600</v>
      </c>
      <c r="H43" s="29">
        <f t="shared" si="1"/>
        <v>50.06075334143378</v>
      </c>
      <c r="I43" s="30">
        <f t="shared" si="2"/>
        <v>0.0764435577321601</v>
      </c>
    </row>
    <row r="44" spans="1:9" ht="15">
      <c r="A44" s="10"/>
      <c r="B44" s="1">
        <v>71014</v>
      </c>
      <c r="C44" s="1"/>
      <c r="D44" s="2" t="s">
        <v>26</v>
      </c>
      <c r="E44" s="8">
        <f>E45</f>
        <v>13980</v>
      </c>
      <c r="F44" s="8">
        <f>F45</f>
        <v>15190</v>
      </c>
      <c r="G44" s="8">
        <f>G45</f>
        <v>7100</v>
      </c>
      <c r="H44" s="29">
        <f t="shared" si="1"/>
        <v>46.7412771560237</v>
      </c>
      <c r="I44" s="30">
        <f t="shared" si="2"/>
        <v>0.02634705145137557</v>
      </c>
    </row>
    <row r="45" spans="1:9" ht="46.5" customHeight="1">
      <c r="A45" s="10"/>
      <c r="B45" s="1"/>
      <c r="C45" s="1">
        <v>2110</v>
      </c>
      <c r="D45" s="2" t="s">
        <v>6</v>
      </c>
      <c r="E45" s="8">
        <v>13980</v>
      </c>
      <c r="F45" s="8">
        <v>15190</v>
      </c>
      <c r="G45" s="8">
        <v>7100</v>
      </c>
      <c r="H45" s="29">
        <f t="shared" si="1"/>
        <v>46.7412771560237</v>
      </c>
      <c r="I45" s="30">
        <f t="shared" si="2"/>
        <v>0.02634705145137557</v>
      </c>
    </row>
    <row r="46" spans="1:9" ht="15">
      <c r="A46" s="10"/>
      <c r="B46" s="1">
        <v>71015</v>
      </c>
      <c r="C46" s="1"/>
      <c r="D46" s="2" t="s">
        <v>27</v>
      </c>
      <c r="E46" s="8">
        <f>E49+E50+E51</f>
        <v>308830</v>
      </c>
      <c r="F46" s="8">
        <f>SUM(F47:F51)</f>
        <v>310580</v>
      </c>
      <c r="G46" s="8">
        <f>G47+G48+G49+G50+G51</f>
        <v>157539</v>
      </c>
      <c r="H46" s="29">
        <f t="shared" si="1"/>
        <v>50.7241290488763</v>
      </c>
      <c r="I46" s="30">
        <f t="shared" si="2"/>
        <v>0.5846039631828529</v>
      </c>
    </row>
    <row r="47" spans="1:9" ht="15">
      <c r="A47" s="10"/>
      <c r="B47" s="1"/>
      <c r="C47" s="1" t="s">
        <v>143</v>
      </c>
      <c r="D47" s="2" t="s">
        <v>144</v>
      </c>
      <c r="E47" s="8">
        <v>0</v>
      </c>
      <c r="F47" s="8">
        <v>1500</v>
      </c>
      <c r="G47" s="8">
        <v>750</v>
      </c>
      <c r="H47" s="29">
        <f t="shared" si="1"/>
        <v>50</v>
      </c>
      <c r="I47" s="30">
        <f t="shared" si="2"/>
        <v>0.0027831392378213633</v>
      </c>
    </row>
    <row r="48" spans="1:9" ht="15">
      <c r="A48" s="10"/>
      <c r="B48" s="1"/>
      <c r="C48" s="1" t="s">
        <v>97</v>
      </c>
      <c r="D48" s="2" t="s">
        <v>12</v>
      </c>
      <c r="E48" s="8">
        <v>0</v>
      </c>
      <c r="F48" s="8">
        <v>250</v>
      </c>
      <c r="G48" s="8">
        <v>9</v>
      </c>
      <c r="H48" s="29">
        <f t="shared" si="1"/>
        <v>3.5999999999999996</v>
      </c>
      <c r="I48" s="30">
        <f t="shared" si="2"/>
        <v>3.339767085385636E-05</v>
      </c>
    </row>
    <row r="49" spans="1:9" ht="15">
      <c r="A49" s="10"/>
      <c r="B49" s="1"/>
      <c r="C49" s="1" t="s">
        <v>100</v>
      </c>
      <c r="D49" s="2" t="s">
        <v>13</v>
      </c>
      <c r="E49" s="8">
        <v>40</v>
      </c>
      <c r="F49" s="8">
        <v>40</v>
      </c>
      <c r="G49" s="8">
        <v>12</v>
      </c>
      <c r="H49" s="29">
        <f t="shared" si="1"/>
        <v>30</v>
      </c>
      <c r="I49" s="30">
        <f t="shared" si="2"/>
        <v>4.453022780514181E-05</v>
      </c>
    </row>
    <row r="50" spans="1:9" ht="15">
      <c r="A50" s="10"/>
      <c r="B50" s="1"/>
      <c r="C50" s="1" t="s">
        <v>101</v>
      </c>
      <c r="D50" s="2" t="s">
        <v>14</v>
      </c>
      <c r="E50" s="8">
        <v>50</v>
      </c>
      <c r="F50" s="8">
        <v>50</v>
      </c>
      <c r="G50" s="8">
        <v>20</v>
      </c>
      <c r="H50" s="29">
        <f t="shared" si="1"/>
        <v>40</v>
      </c>
      <c r="I50" s="30">
        <f t="shared" si="2"/>
        <v>7.421704634190301E-05</v>
      </c>
    </row>
    <row r="51" spans="1:9" ht="45" customHeight="1">
      <c r="A51" s="10"/>
      <c r="B51" s="1"/>
      <c r="C51" s="1">
        <v>2110</v>
      </c>
      <c r="D51" s="2" t="s">
        <v>6</v>
      </c>
      <c r="E51" s="8">
        <v>308740</v>
      </c>
      <c r="F51" s="8">
        <v>308740</v>
      </c>
      <c r="G51" s="8">
        <v>156748</v>
      </c>
      <c r="H51" s="29">
        <f t="shared" si="1"/>
        <v>50.770227375785446</v>
      </c>
      <c r="I51" s="30">
        <f t="shared" si="2"/>
        <v>0.5816686790000307</v>
      </c>
    </row>
    <row r="52" spans="1:9" ht="14.25">
      <c r="A52" s="11">
        <v>750</v>
      </c>
      <c r="B52" s="3"/>
      <c r="C52" s="3"/>
      <c r="D52" s="4" t="s">
        <v>28</v>
      </c>
      <c r="E52" s="7">
        <f>E53+E55</f>
        <v>286153</v>
      </c>
      <c r="F52" s="7">
        <f>F53+F55+F61</f>
        <v>453115</v>
      </c>
      <c r="G52" s="7">
        <f>G53+G55+G61</f>
        <v>281377</v>
      </c>
      <c r="H52" s="29">
        <f t="shared" si="1"/>
        <v>62.09836355009214</v>
      </c>
      <c r="I52" s="30">
        <f t="shared" si="2"/>
        <v>1.0441484924272821</v>
      </c>
    </row>
    <row r="53" spans="1:9" ht="15">
      <c r="A53" s="10"/>
      <c r="B53" s="1">
        <v>75011</v>
      </c>
      <c r="C53" s="1"/>
      <c r="D53" s="2" t="s">
        <v>29</v>
      </c>
      <c r="E53" s="8">
        <f>E54</f>
        <v>159153</v>
      </c>
      <c r="F53" s="8">
        <f>F54</f>
        <v>159153</v>
      </c>
      <c r="G53" s="8">
        <f>G54</f>
        <v>76247</v>
      </c>
      <c r="H53" s="29">
        <f t="shared" si="1"/>
        <v>47.90798791100387</v>
      </c>
      <c r="I53" s="30">
        <f t="shared" si="2"/>
        <v>0.28294135662155395</v>
      </c>
    </row>
    <row r="54" spans="1:9" ht="46.5" customHeight="1">
      <c r="A54" s="10"/>
      <c r="B54" s="1"/>
      <c r="C54" s="1">
        <v>2110</v>
      </c>
      <c r="D54" s="2" t="s">
        <v>6</v>
      </c>
      <c r="E54" s="8">
        <v>159153</v>
      </c>
      <c r="F54" s="8">
        <v>159153</v>
      </c>
      <c r="G54" s="8">
        <v>76247</v>
      </c>
      <c r="H54" s="29">
        <f t="shared" si="1"/>
        <v>47.90798791100387</v>
      </c>
      <c r="I54" s="30">
        <f t="shared" si="2"/>
        <v>0.28294135662155395</v>
      </c>
    </row>
    <row r="55" spans="1:9" ht="15">
      <c r="A55" s="10"/>
      <c r="B55" s="1">
        <v>75020</v>
      </c>
      <c r="C55" s="1"/>
      <c r="D55" s="2" t="s">
        <v>30</v>
      </c>
      <c r="E55" s="8">
        <f>E56+E57+E58+E59+E60</f>
        <v>127000</v>
      </c>
      <c r="F55" s="8">
        <f>SUM(F56:F60)</f>
        <v>193712</v>
      </c>
      <c r="G55" s="8">
        <f>G56+G57+G58+G59+G60</f>
        <v>149880</v>
      </c>
      <c r="H55" s="29">
        <f t="shared" si="1"/>
        <v>77.37259436689519</v>
      </c>
      <c r="I55" s="30">
        <f t="shared" si="2"/>
        <v>0.5561825452862211</v>
      </c>
    </row>
    <row r="56" spans="1:9" ht="15">
      <c r="A56" s="10"/>
      <c r="B56" s="1"/>
      <c r="C56" s="1" t="s">
        <v>97</v>
      </c>
      <c r="D56" s="2" t="s">
        <v>12</v>
      </c>
      <c r="E56" s="8">
        <v>5000</v>
      </c>
      <c r="F56" s="8">
        <v>5000</v>
      </c>
      <c r="G56" s="8">
        <v>908</v>
      </c>
      <c r="H56" s="29">
        <f t="shared" si="1"/>
        <v>18.16</v>
      </c>
      <c r="I56" s="30">
        <f t="shared" si="2"/>
        <v>0.0033694539039223967</v>
      </c>
    </row>
    <row r="57" spans="1:9" ht="47.25" customHeight="1">
      <c r="A57" s="10"/>
      <c r="B57" s="1"/>
      <c r="C57" s="1" t="s">
        <v>98</v>
      </c>
      <c r="D57" s="2" t="s">
        <v>31</v>
      </c>
      <c r="E57" s="8">
        <v>102000</v>
      </c>
      <c r="F57" s="8">
        <v>102000</v>
      </c>
      <c r="G57" s="8">
        <v>52675</v>
      </c>
      <c r="H57" s="29">
        <f t="shared" si="1"/>
        <v>51.642156862745104</v>
      </c>
      <c r="I57" s="30">
        <f t="shared" si="2"/>
        <v>0.19546914580298708</v>
      </c>
    </row>
    <row r="58" spans="1:9" ht="16.5" customHeight="1">
      <c r="A58" s="10"/>
      <c r="B58" s="1"/>
      <c r="C58" s="1" t="s">
        <v>99</v>
      </c>
      <c r="D58" s="2" t="s">
        <v>56</v>
      </c>
      <c r="E58" s="8">
        <v>0</v>
      </c>
      <c r="F58" s="8">
        <v>0</v>
      </c>
      <c r="G58" s="8">
        <v>184</v>
      </c>
      <c r="H58" s="29">
        <v>0</v>
      </c>
      <c r="I58" s="30">
        <f t="shared" si="2"/>
        <v>0.0006827968263455077</v>
      </c>
    </row>
    <row r="59" spans="1:9" ht="16.5" customHeight="1">
      <c r="A59" s="10"/>
      <c r="B59" s="1"/>
      <c r="C59" s="1" t="s">
        <v>100</v>
      </c>
      <c r="D59" s="2" t="s">
        <v>13</v>
      </c>
      <c r="E59" s="8">
        <v>10000</v>
      </c>
      <c r="F59" s="8">
        <v>76712</v>
      </c>
      <c r="G59" s="8">
        <v>88486</v>
      </c>
      <c r="H59" s="29">
        <f t="shared" si="1"/>
        <v>115.3483157784962</v>
      </c>
      <c r="I59" s="30">
        <f t="shared" si="2"/>
        <v>0.3283584781304815</v>
      </c>
    </row>
    <row r="60" spans="1:9" ht="16.5" customHeight="1">
      <c r="A60" s="10"/>
      <c r="B60" s="1"/>
      <c r="C60" s="1" t="s">
        <v>101</v>
      </c>
      <c r="D60" s="2" t="s">
        <v>14</v>
      </c>
      <c r="E60" s="8">
        <v>10000</v>
      </c>
      <c r="F60" s="8">
        <v>10000</v>
      </c>
      <c r="G60" s="8">
        <v>7627</v>
      </c>
      <c r="H60" s="29">
        <f t="shared" si="1"/>
        <v>76.27000000000001</v>
      </c>
      <c r="I60" s="30">
        <f t="shared" si="2"/>
        <v>0.02830267062248471</v>
      </c>
    </row>
    <row r="61" spans="1:9" ht="15" customHeight="1">
      <c r="A61" s="10"/>
      <c r="B61" s="1">
        <v>75075</v>
      </c>
      <c r="C61" s="1"/>
      <c r="D61" s="2" t="s">
        <v>108</v>
      </c>
      <c r="E61" s="8">
        <v>0</v>
      </c>
      <c r="F61" s="8">
        <f>F62+F63</f>
        <v>100250</v>
      </c>
      <c r="G61" s="8">
        <f>G62+G63</f>
        <v>55250</v>
      </c>
      <c r="H61" s="29">
        <f t="shared" si="1"/>
        <v>55.11221945137157</v>
      </c>
      <c r="I61" s="30">
        <f t="shared" si="2"/>
        <v>0.20502459051950708</v>
      </c>
    </row>
    <row r="62" spans="1:9" ht="45.75" customHeight="1">
      <c r="A62" s="10"/>
      <c r="B62" s="1"/>
      <c r="C62" s="1">
        <v>2310</v>
      </c>
      <c r="D62" s="2" t="s">
        <v>145</v>
      </c>
      <c r="E62" s="8">
        <v>0</v>
      </c>
      <c r="F62" s="8">
        <v>90250</v>
      </c>
      <c r="G62" s="8">
        <v>48250</v>
      </c>
      <c r="H62" s="29">
        <f t="shared" si="1"/>
        <v>53.46260387811634</v>
      </c>
      <c r="I62" s="30">
        <f t="shared" si="2"/>
        <v>0.17904862429984103</v>
      </c>
    </row>
    <row r="63" spans="1:9" ht="28.5" customHeight="1">
      <c r="A63" s="10"/>
      <c r="B63" s="1"/>
      <c r="C63" s="1">
        <v>2700</v>
      </c>
      <c r="D63" s="2" t="s">
        <v>17</v>
      </c>
      <c r="E63" s="8">
        <v>0</v>
      </c>
      <c r="F63" s="8">
        <v>10000</v>
      </c>
      <c r="G63" s="8">
        <v>7000</v>
      </c>
      <c r="H63" s="29">
        <f t="shared" si="1"/>
        <v>70</v>
      </c>
      <c r="I63" s="30">
        <f t="shared" si="2"/>
        <v>0.025975966219666056</v>
      </c>
    </row>
    <row r="64" spans="1:9" ht="14.25">
      <c r="A64" s="11">
        <v>752</v>
      </c>
      <c r="B64" s="3"/>
      <c r="C64" s="3"/>
      <c r="D64" s="4" t="s">
        <v>32</v>
      </c>
      <c r="E64" s="7">
        <f aca="true" t="shared" si="3" ref="E64:G65">E65</f>
        <v>1600</v>
      </c>
      <c r="F64" s="7">
        <f t="shared" si="3"/>
        <v>1600</v>
      </c>
      <c r="G64" s="7">
        <f t="shared" si="3"/>
        <v>600</v>
      </c>
      <c r="H64" s="29">
        <f t="shared" si="1"/>
        <v>37.5</v>
      </c>
      <c r="I64" s="30">
        <f t="shared" si="2"/>
        <v>0.0022265113902570906</v>
      </c>
    </row>
    <row r="65" spans="1:9" ht="15">
      <c r="A65" s="10"/>
      <c r="B65" s="1">
        <v>75212</v>
      </c>
      <c r="C65" s="1"/>
      <c r="D65" s="2" t="s">
        <v>33</v>
      </c>
      <c r="E65" s="8">
        <f t="shared" si="3"/>
        <v>1600</v>
      </c>
      <c r="F65" s="8">
        <f t="shared" si="3"/>
        <v>1600</v>
      </c>
      <c r="G65" s="8">
        <f t="shared" si="3"/>
        <v>600</v>
      </c>
      <c r="H65" s="29">
        <f t="shared" si="1"/>
        <v>37.5</v>
      </c>
      <c r="I65" s="30">
        <f t="shared" si="2"/>
        <v>0.0022265113902570906</v>
      </c>
    </row>
    <row r="66" spans="1:9" ht="46.5" customHeight="1">
      <c r="A66" s="10"/>
      <c r="B66" s="1"/>
      <c r="C66" s="1">
        <v>2110</v>
      </c>
      <c r="D66" s="2" t="s">
        <v>6</v>
      </c>
      <c r="E66" s="8">
        <v>1600</v>
      </c>
      <c r="F66" s="8">
        <v>1600</v>
      </c>
      <c r="G66" s="8">
        <v>600</v>
      </c>
      <c r="H66" s="29">
        <f t="shared" si="1"/>
        <v>37.5</v>
      </c>
      <c r="I66" s="30">
        <f t="shared" si="2"/>
        <v>0.0022265113902570906</v>
      </c>
    </row>
    <row r="67" spans="1:9" ht="31.5" customHeight="1">
      <c r="A67" s="13">
        <v>754</v>
      </c>
      <c r="B67" s="14"/>
      <c r="C67" s="14"/>
      <c r="D67" s="15" t="s">
        <v>114</v>
      </c>
      <c r="E67" s="16">
        <f>E68</f>
        <v>2500</v>
      </c>
      <c r="F67" s="16">
        <f>F68</f>
        <v>2500</v>
      </c>
      <c r="G67" s="16">
        <f>G68</f>
        <v>1500</v>
      </c>
      <c r="H67" s="29">
        <f t="shared" si="1"/>
        <v>60</v>
      </c>
      <c r="I67" s="30">
        <f t="shared" si="2"/>
        <v>0.005566278475642727</v>
      </c>
    </row>
    <row r="68" spans="1:9" ht="16.5" customHeight="1">
      <c r="A68" s="10"/>
      <c r="B68" s="1">
        <v>75414</v>
      </c>
      <c r="C68" s="1"/>
      <c r="D68" s="2" t="s">
        <v>119</v>
      </c>
      <c r="E68" s="5">
        <f>E69</f>
        <v>2500</v>
      </c>
      <c r="F68" s="5">
        <f>F69</f>
        <v>2500</v>
      </c>
      <c r="G68" s="5">
        <v>1500</v>
      </c>
      <c r="H68" s="29">
        <f t="shared" si="1"/>
        <v>60</v>
      </c>
      <c r="I68" s="30">
        <f t="shared" si="2"/>
        <v>0.005566278475642727</v>
      </c>
    </row>
    <row r="69" spans="1:9" ht="42.75" customHeight="1">
      <c r="A69" s="10"/>
      <c r="B69" s="1"/>
      <c r="C69" s="1">
        <v>2110</v>
      </c>
      <c r="D69" s="2" t="s">
        <v>6</v>
      </c>
      <c r="E69" s="5">
        <v>2500</v>
      </c>
      <c r="F69" s="5">
        <v>2500</v>
      </c>
      <c r="G69" s="5">
        <v>1500</v>
      </c>
      <c r="H69" s="29">
        <f t="shared" si="1"/>
        <v>60</v>
      </c>
      <c r="I69" s="30">
        <f t="shared" si="2"/>
        <v>0.005566278475642727</v>
      </c>
    </row>
    <row r="70" spans="1:9" ht="58.5" customHeight="1">
      <c r="A70" s="11">
        <v>756</v>
      </c>
      <c r="B70" s="3"/>
      <c r="C70" s="3"/>
      <c r="D70" s="4" t="s">
        <v>35</v>
      </c>
      <c r="E70" s="7">
        <f>E71+E75</f>
        <v>9303885</v>
      </c>
      <c r="F70" s="7">
        <f>F71+F75</f>
        <v>9303634</v>
      </c>
      <c r="G70" s="7">
        <f>G71+G75</f>
        <v>3928234</v>
      </c>
      <c r="H70" s="29">
        <f aca="true" t="shared" si="4" ref="H70:H133">(G70/F70)*100</f>
        <v>42.22257668347659</v>
      </c>
      <c r="I70" s="30">
        <f aca="true" t="shared" si="5" ref="I70:I133">SUM((G70/26947987)*100)</f>
        <v>14.577096240991953</v>
      </c>
    </row>
    <row r="71" spans="1:9" ht="27.75" customHeight="1">
      <c r="A71" s="10"/>
      <c r="B71" s="1">
        <v>75618</v>
      </c>
      <c r="C71" s="1"/>
      <c r="D71" s="2" t="s">
        <v>36</v>
      </c>
      <c r="E71" s="8">
        <f>E72+E73</f>
        <v>1550000</v>
      </c>
      <c r="F71" s="8">
        <f>F72+F73</f>
        <v>1550000</v>
      </c>
      <c r="G71" s="8">
        <f>G72+G73+G74</f>
        <v>776811</v>
      </c>
      <c r="H71" s="29">
        <f t="shared" si="4"/>
        <v>50.116838709677424</v>
      </c>
      <c r="I71" s="30">
        <f t="shared" si="5"/>
        <v>2.8826308992950014</v>
      </c>
    </row>
    <row r="72" spans="1:9" ht="18.75" customHeight="1">
      <c r="A72" s="10"/>
      <c r="B72" s="1"/>
      <c r="C72" s="1" t="s">
        <v>94</v>
      </c>
      <c r="D72" s="2" t="s">
        <v>37</v>
      </c>
      <c r="E72" s="8">
        <v>1400000</v>
      </c>
      <c r="F72" s="8">
        <v>1400000</v>
      </c>
      <c r="G72" s="8">
        <v>606865</v>
      </c>
      <c r="H72" s="29">
        <f t="shared" si="4"/>
        <v>43.3475</v>
      </c>
      <c r="I72" s="30">
        <f t="shared" si="5"/>
        <v>2.251986391413949</v>
      </c>
    </row>
    <row r="73" spans="1:9" ht="45.75" customHeight="1">
      <c r="A73" s="10"/>
      <c r="B73" s="1"/>
      <c r="C73" s="1" t="s">
        <v>130</v>
      </c>
      <c r="D73" s="2" t="s">
        <v>131</v>
      </c>
      <c r="E73" s="8">
        <v>150000</v>
      </c>
      <c r="F73" s="8">
        <v>150000</v>
      </c>
      <c r="G73" s="8">
        <v>169508</v>
      </c>
      <c r="H73" s="29">
        <f t="shared" si="4"/>
        <v>113.00533333333334</v>
      </c>
      <c r="I73" s="30">
        <f t="shared" si="5"/>
        <v>0.6290191545661649</v>
      </c>
    </row>
    <row r="74" spans="1:9" ht="18" customHeight="1">
      <c r="A74" s="10"/>
      <c r="B74" s="1"/>
      <c r="C74" s="1" t="s">
        <v>150</v>
      </c>
      <c r="D74" s="2" t="s">
        <v>156</v>
      </c>
      <c r="E74" s="8">
        <v>0</v>
      </c>
      <c r="F74" s="8">
        <v>0</v>
      </c>
      <c r="G74" s="8">
        <v>438</v>
      </c>
      <c r="H74" s="29">
        <v>0</v>
      </c>
      <c r="I74" s="30">
        <f t="shared" si="5"/>
        <v>0.001625353314887676</v>
      </c>
    </row>
    <row r="75" spans="1:9" ht="18" customHeight="1">
      <c r="A75" s="10"/>
      <c r="B75" s="1">
        <v>75622</v>
      </c>
      <c r="C75" s="1"/>
      <c r="D75" s="2" t="s">
        <v>38</v>
      </c>
      <c r="E75" s="8">
        <f>E76+E77</f>
        <v>7753885</v>
      </c>
      <c r="F75" s="8">
        <f>F76+F77</f>
        <v>7753634</v>
      </c>
      <c r="G75" s="8">
        <f>G76+G77</f>
        <v>3151423</v>
      </c>
      <c r="H75" s="29">
        <f t="shared" si="4"/>
        <v>40.64446426024236</v>
      </c>
      <c r="I75" s="30">
        <f t="shared" si="5"/>
        <v>11.69446534169695</v>
      </c>
    </row>
    <row r="76" spans="1:9" ht="15">
      <c r="A76" s="10"/>
      <c r="B76" s="1"/>
      <c r="C76" s="1" t="s">
        <v>102</v>
      </c>
      <c r="D76" s="2" t="s">
        <v>39</v>
      </c>
      <c r="E76" s="8">
        <v>7653885</v>
      </c>
      <c r="F76" s="8">
        <v>7653634</v>
      </c>
      <c r="G76" s="8">
        <v>3088066</v>
      </c>
      <c r="H76" s="29">
        <f t="shared" si="4"/>
        <v>40.347709336506036</v>
      </c>
      <c r="I76" s="30">
        <f t="shared" si="5"/>
        <v>11.459356871442754</v>
      </c>
    </row>
    <row r="77" spans="1:9" ht="15">
      <c r="A77" s="10"/>
      <c r="B77" s="1"/>
      <c r="C77" s="1" t="s">
        <v>103</v>
      </c>
      <c r="D77" s="2" t="s">
        <v>40</v>
      </c>
      <c r="E77" s="8">
        <v>100000</v>
      </c>
      <c r="F77" s="8">
        <v>100000</v>
      </c>
      <c r="G77" s="8">
        <v>63357</v>
      </c>
      <c r="H77" s="29">
        <f t="shared" si="4"/>
        <v>63.357</v>
      </c>
      <c r="I77" s="30">
        <f t="shared" si="5"/>
        <v>0.23510847025419745</v>
      </c>
    </row>
    <row r="78" spans="1:9" ht="14.25">
      <c r="A78" s="11">
        <v>758</v>
      </c>
      <c r="B78" s="3"/>
      <c r="C78" s="3"/>
      <c r="D78" s="4" t="s">
        <v>41</v>
      </c>
      <c r="E78" s="7">
        <f>E79+E83+E87</f>
        <v>17700049</v>
      </c>
      <c r="F78" s="7">
        <f>F79+F83+F87</f>
        <v>18473056</v>
      </c>
      <c r="G78" s="7">
        <f>G79+G83+G87</f>
        <v>11007890</v>
      </c>
      <c r="H78" s="29">
        <f t="shared" si="4"/>
        <v>59.58889530784728</v>
      </c>
      <c r="I78" s="30">
        <f t="shared" si="5"/>
        <v>40.848654112828534</v>
      </c>
    </row>
    <row r="79" spans="1:9" ht="28.5" customHeight="1">
      <c r="A79" s="10"/>
      <c r="B79" s="1">
        <v>75801</v>
      </c>
      <c r="C79" s="1"/>
      <c r="D79" s="2" t="s">
        <v>42</v>
      </c>
      <c r="E79" s="8">
        <v>13521460</v>
      </c>
      <c r="F79" s="8">
        <f>F80</f>
        <v>14294442</v>
      </c>
      <c r="G79" s="8">
        <v>8918582</v>
      </c>
      <c r="H79" s="29">
        <f t="shared" si="4"/>
        <v>62.39195625824359</v>
      </c>
      <c r="I79" s="30">
        <f t="shared" si="5"/>
        <v>33.0955406799031</v>
      </c>
    </row>
    <row r="80" spans="1:9" ht="15">
      <c r="A80" s="10"/>
      <c r="B80" s="1"/>
      <c r="C80" s="1">
        <v>2920</v>
      </c>
      <c r="D80" s="2" t="s">
        <v>43</v>
      </c>
      <c r="E80" s="8">
        <v>13521460</v>
      </c>
      <c r="F80" s="8">
        <v>14294442</v>
      </c>
      <c r="G80" s="8">
        <v>8918582</v>
      </c>
      <c r="H80" s="29">
        <f t="shared" si="4"/>
        <v>62.39195625824359</v>
      </c>
      <c r="I80" s="30">
        <f t="shared" si="5"/>
        <v>33.0955406799031</v>
      </c>
    </row>
    <row r="81" spans="1:9" ht="30">
      <c r="A81" s="10"/>
      <c r="B81" s="1">
        <v>75802</v>
      </c>
      <c r="C81" s="1"/>
      <c r="D81" s="2" t="s">
        <v>110</v>
      </c>
      <c r="E81" s="5">
        <v>0</v>
      </c>
      <c r="F81" s="5">
        <v>0</v>
      </c>
      <c r="G81" s="5">
        <v>0</v>
      </c>
      <c r="H81" s="29">
        <v>0</v>
      </c>
      <c r="I81" s="30">
        <f t="shared" si="5"/>
        <v>0</v>
      </c>
    </row>
    <row r="82" spans="1:9" ht="45">
      <c r="A82" s="10"/>
      <c r="B82" s="1"/>
      <c r="C82" s="1">
        <v>6180</v>
      </c>
      <c r="D82" s="2" t="s">
        <v>123</v>
      </c>
      <c r="E82" s="5">
        <v>0</v>
      </c>
      <c r="F82" s="5">
        <v>0</v>
      </c>
      <c r="G82" s="5">
        <v>0</v>
      </c>
      <c r="H82" s="29">
        <v>0</v>
      </c>
      <c r="I82" s="30">
        <f t="shared" si="5"/>
        <v>0</v>
      </c>
    </row>
    <row r="83" spans="1:9" ht="15">
      <c r="A83" s="10"/>
      <c r="B83" s="1">
        <v>75803</v>
      </c>
      <c r="C83" s="1"/>
      <c r="D83" s="2" t="s">
        <v>44</v>
      </c>
      <c r="E83" s="8">
        <f>E84</f>
        <v>3330945</v>
      </c>
      <c r="F83" s="8">
        <f>F84</f>
        <v>3330945</v>
      </c>
      <c r="G83" s="8">
        <f>G84</f>
        <v>1665474</v>
      </c>
      <c r="H83" s="29">
        <f t="shared" si="4"/>
        <v>50.00004503226562</v>
      </c>
      <c r="I83" s="30">
        <f t="shared" si="5"/>
        <v>6.1803280519617285</v>
      </c>
    </row>
    <row r="84" spans="1:9" ht="15">
      <c r="A84" s="10"/>
      <c r="B84" s="1"/>
      <c r="C84" s="1">
        <v>2920</v>
      </c>
      <c r="D84" s="2" t="s">
        <v>43</v>
      </c>
      <c r="E84" s="8">
        <v>3330945</v>
      </c>
      <c r="F84" s="8">
        <v>3330945</v>
      </c>
      <c r="G84" s="8">
        <v>1665474</v>
      </c>
      <c r="H84" s="29">
        <f t="shared" si="4"/>
        <v>50.00004503226562</v>
      </c>
      <c r="I84" s="30">
        <f t="shared" si="5"/>
        <v>6.1803280519617285</v>
      </c>
    </row>
    <row r="85" spans="1:9" ht="15">
      <c r="A85" s="10"/>
      <c r="B85" s="1">
        <v>75814</v>
      </c>
      <c r="C85" s="1"/>
      <c r="D85" s="2" t="s">
        <v>127</v>
      </c>
      <c r="E85" s="8">
        <v>0</v>
      </c>
      <c r="F85" s="8">
        <v>0</v>
      </c>
      <c r="G85" s="8">
        <v>0</v>
      </c>
      <c r="H85" s="29">
        <v>0</v>
      </c>
      <c r="I85" s="30">
        <f t="shared" si="5"/>
        <v>0</v>
      </c>
    </row>
    <row r="86" spans="1:9" ht="15">
      <c r="A86" s="10"/>
      <c r="B86" s="1"/>
      <c r="C86" s="1" t="s">
        <v>101</v>
      </c>
      <c r="D86" s="2" t="s">
        <v>14</v>
      </c>
      <c r="E86" s="8">
        <v>0</v>
      </c>
      <c r="F86" s="8">
        <v>0</v>
      </c>
      <c r="G86" s="8">
        <v>0</v>
      </c>
      <c r="H86" s="29">
        <v>0</v>
      </c>
      <c r="I86" s="30">
        <f t="shared" si="5"/>
        <v>0</v>
      </c>
    </row>
    <row r="87" spans="1:9" ht="15">
      <c r="A87" s="10"/>
      <c r="B87" s="1">
        <v>75832</v>
      </c>
      <c r="C87" s="2"/>
      <c r="D87" s="2" t="s">
        <v>45</v>
      </c>
      <c r="E87" s="8">
        <f>E88</f>
        <v>847644</v>
      </c>
      <c r="F87" s="8">
        <f>F88</f>
        <v>847669</v>
      </c>
      <c r="G87" s="8">
        <f>G88</f>
        <v>423834</v>
      </c>
      <c r="H87" s="29">
        <f t="shared" si="4"/>
        <v>49.999941014712114</v>
      </c>
      <c r="I87" s="30">
        <f t="shared" si="5"/>
        <v>1.5727853809637062</v>
      </c>
    </row>
    <row r="88" spans="1:9" ht="15">
      <c r="A88" s="10"/>
      <c r="B88" s="1"/>
      <c r="C88" s="1">
        <v>2920</v>
      </c>
      <c r="D88" s="2" t="s">
        <v>43</v>
      </c>
      <c r="E88" s="8">
        <v>847644</v>
      </c>
      <c r="F88" s="8">
        <v>847669</v>
      </c>
      <c r="G88" s="8">
        <v>423834</v>
      </c>
      <c r="H88" s="29">
        <f t="shared" si="4"/>
        <v>49.999941014712114</v>
      </c>
      <c r="I88" s="30">
        <f t="shared" si="5"/>
        <v>1.5727853809637062</v>
      </c>
    </row>
    <row r="89" spans="1:9" ht="14.25">
      <c r="A89" s="11">
        <v>801</v>
      </c>
      <c r="B89" s="3"/>
      <c r="C89" s="3"/>
      <c r="D89" s="4" t="s">
        <v>46</v>
      </c>
      <c r="E89" s="7">
        <f>E90+E93+E100+E104+E110+E115+E117+E102</f>
        <v>3734148</v>
      </c>
      <c r="F89" s="7">
        <f>F90+F93+F100+F102+F104+F110+F115+F117</f>
        <v>3870675</v>
      </c>
      <c r="G89" s="7">
        <f>G90+G93+G100+G102+G104+G110+G115+G117</f>
        <v>2331939</v>
      </c>
      <c r="H89" s="29">
        <f t="shared" si="4"/>
        <v>60.246313627468076</v>
      </c>
      <c r="I89" s="30">
        <f t="shared" si="5"/>
        <v>8.65348124147455</v>
      </c>
    </row>
    <row r="90" spans="1:9" ht="15">
      <c r="A90" s="10"/>
      <c r="B90" s="1">
        <v>80102</v>
      </c>
      <c r="C90" s="1"/>
      <c r="D90" s="2" t="s">
        <v>47</v>
      </c>
      <c r="E90" s="8">
        <f>E91+E92</f>
        <v>230</v>
      </c>
      <c r="F90" s="8">
        <f>F91+F92</f>
        <v>230</v>
      </c>
      <c r="G90" s="8">
        <f>G91+G92</f>
        <v>98</v>
      </c>
      <c r="H90" s="29">
        <f t="shared" si="4"/>
        <v>42.608695652173914</v>
      </c>
      <c r="I90" s="30">
        <f t="shared" si="5"/>
        <v>0.00036366352707532476</v>
      </c>
    </row>
    <row r="91" spans="1:9" ht="15">
      <c r="A91" s="10"/>
      <c r="B91" s="1"/>
      <c r="C91" s="1" t="s">
        <v>100</v>
      </c>
      <c r="D91" s="2" t="s">
        <v>13</v>
      </c>
      <c r="E91" s="8">
        <v>130</v>
      </c>
      <c r="F91" s="8">
        <v>130</v>
      </c>
      <c r="G91" s="8">
        <v>44</v>
      </c>
      <c r="H91" s="29">
        <f t="shared" si="4"/>
        <v>33.84615384615385</v>
      </c>
      <c r="I91" s="30">
        <f t="shared" si="5"/>
        <v>0.00016327750195218663</v>
      </c>
    </row>
    <row r="92" spans="1:9" ht="15">
      <c r="A92" s="10"/>
      <c r="B92" s="1"/>
      <c r="C92" s="1" t="s">
        <v>101</v>
      </c>
      <c r="D92" s="2" t="s">
        <v>14</v>
      </c>
      <c r="E92" s="8">
        <v>100</v>
      </c>
      <c r="F92" s="8">
        <v>100</v>
      </c>
      <c r="G92" s="8">
        <v>54</v>
      </c>
      <c r="H92" s="29">
        <f t="shared" si="4"/>
        <v>54</v>
      </c>
      <c r="I92" s="30">
        <f t="shared" si="5"/>
        <v>0.00020038602512313812</v>
      </c>
    </row>
    <row r="93" spans="1:9" ht="16.5" customHeight="1">
      <c r="A93" s="10"/>
      <c r="B93" s="1">
        <v>80110</v>
      </c>
      <c r="C93" s="1"/>
      <c r="D93" s="2" t="s">
        <v>48</v>
      </c>
      <c r="E93" s="8">
        <f>E94+E96+E97+E98+E95</f>
        <v>3639434</v>
      </c>
      <c r="F93" s="8">
        <f>F94+F95+F96+F97+F98+F99</f>
        <v>3570629</v>
      </c>
      <c r="G93" s="8">
        <f>G94+G95+G96+G97+G98+G99</f>
        <v>2227267</v>
      </c>
      <c r="H93" s="29">
        <f t="shared" si="4"/>
        <v>62.37744106150485</v>
      </c>
      <c r="I93" s="30">
        <f t="shared" si="5"/>
        <v>8.265058907739565</v>
      </c>
    </row>
    <row r="94" spans="1:9" ht="61.5" customHeight="1">
      <c r="A94" s="10"/>
      <c r="B94" s="1"/>
      <c r="C94" s="1" t="s">
        <v>98</v>
      </c>
      <c r="D94" s="2" t="s">
        <v>49</v>
      </c>
      <c r="E94" s="8">
        <v>5210</v>
      </c>
      <c r="F94" s="8">
        <v>5210</v>
      </c>
      <c r="G94" s="8">
        <v>7050</v>
      </c>
      <c r="H94" s="29">
        <f t="shared" si="4"/>
        <v>135.31669865642993</v>
      </c>
      <c r="I94" s="30">
        <f t="shared" si="5"/>
        <v>0.026161508835520812</v>
      </c>
    </row>
    <row r="95" spans="1:9" ht="45.75" customHeight="1">
      <c r="A95" s="10"/>
      <c r="B95" s="1"/>
      <c r="C95" s="1">
        <v>6610</v>
      </c>
      <c r="D95" s="2" t="s">
        <v>120</v>
      </c>
      <c r="E95" s="8">
        <v>40000</v>
      </c>
      <c r="F95" s="8">
        <v>0</v>
      </c>
      <c r="G95" s="8">
        <v>0</v>
      </c>
      <c r="H95" s="29">
        <v>0</v>
      </c>
      <c r="I95" s="30">
        <f t="shared" si="5"/>
        <v>0</v>
      </c>
    </row>
    <row r="96" spans="1:9" ht="15">
      <c r="A96" s="10"/>
      <c r="B96" s="1"/>
      <c r="C96" s="1" t="s">
        <v>100</v>
      </c>
      <c r="D96" s="2" t="s">
        <v>13</v>
      </c>
      <c r="E96" s="8">
        <v>80</v>
      </c>
      <c r="F96" s="8">
        <v>80</v>
      </c>
      <c r="G96" s="8">
        <v>78</v>
      </c>
      <c r="H96" s="29">
        <f t="shared" si="4"/>
        <v>97.5</v>
      </c>
      <c r="I96" s="30">
        <f t="shared" si="5"/>
        <v>0.00028944648073342177</v>
      </c>
    </row>
    <row r="97" spans="1:9" ht="15">
      <c r="A97" s="10"/>
      <c r="B97" s="1"/>
      <c r="C97" s="1" t="s">
        <v>101</v>
      </c>
      <c r="D97" s="2" t="s">
        <v>14</v>
      </c>
      <c r="E97" s="8">
        <v>230</v>
      </c>
      <c r="F97" s="8">
        <v>230</v>
      </c>
      <c r="G97" s="8">
        <v>284</v>
      </c>
      <c r="H97" s="29">
        <f t="shared" si="4"/>
        <v>123.47826086956522</v>
      </c>
      <c r="I97" s="30">
        <f t="shared" si="5"/>
        <v>0.001053882058055023</v>
      </c>
    </row>
    <row r="98" spans="1:9" ht="29.25" customHeight="1">
      <c r="A98" s="10"/>
      <c r="B98" s="1"/>
      <c r="C98" s="1">
        <v>2310</v>
      </c>
      <c r="D98" s="2" t="s">
        <v>50</v>
      </c>
      <c r="E98" s="8">
        <v>3593914</v>
      </c>
      <c r="F98" s="8">
        <v>3565109</v>
      </c>
      <c r="G98" s="8">
        <v>2219855</v>
      </c>
      <c r="H98" s="29">
        <f t="shared" si="4"/>
        <v>62.266118651631686</v>
      </c>
      <c r="I98" s="30">
        <f t="shared" si="5"/>
        <v>8.237554070365256</v>
      </c>
    </row>
    <row r="99" spans="1:9" ht="45" customHeight="1">
      <c r="A99" s="10"/>
      <c r="B99" s="1"/>
      <c r="C99" s="1">
        <v>6610</v>
      </c>
      <c r="D99" s="2" t="s">
        <v>120</v>
      </c>
      <c r="E99" s="8">
        <v>0</v>
      </c>
      <c r="F99" s="8">
        <v>0</v>
      </c>
      <c r="G99" s="8">
        <v>0</v>
      </c>
      <c r="H99" s="29">
        <v>0</v>
      </c>
      <c r="I99" s="30">
        <f t="shared" si="5"/>
        <v>0</v>
      </c>
    </row>
    <row r="100" spans="1:9" ht="15">
      <c r="A100" s="10"/>
      <c r="B100" s="1">
        <v>80111</v>
      </c>
      <c r="C100" s="1"/>
      <c r="D100" s="2" t="s">
        <v>51</v>
      </c>
      <c r="E100" s="8">
        <f>E101</f>
        <v>80</v>
      </c>
      <c r="F100" s="8">
        <f>F101</f>
        <v>80</v>
      </c>
      <c r="G100" s="8">
        <f>G101</f>
        <v>50</v>
      </c>
      <c r="H100" s="29">
        <f t="shared" si="4"/>
        <v>62.5</v>
      </c>
      <c r="I100" s="30">
        <f t="shared" si="5"/>
        <v>0.00018554261585475754</v>
      </c>
    </row>
    <row r="101" spans="1:9" ht="15">
      <c r="A101" s="10"/>
      <c r="B101" s="1"/>
      <c r="C101" s="1" t="s">
        <v>101</v>
      </c>
      <c r="D101" s="2" t="s">
        <v>14</v>
      </c>
      <c r="E101" s="8">
        <v>80</v>
      </c>
      <c r="F101" s="8">
        <v>80</v>
      </c>
      <c r="G101" s="8">
        <v>50</v>
      </c>
      <c r="H101" s="29">
        <f t="shared" si="4"/>
        <v>62.5</v>
      </c>
      <c r="I101" s="30">
        <f t="shared" si="5"/>
        <v>0.00018554261585475754</v>
      </c>
    </row>
    <row r="102" spans="1:9" ht="15">
      <c r="A102" s="10"/>
      <c r="B102" s="1">
        <v>80113</v>
      </c>
      <c r="C102" s="1"/>
      <c r="D102" s="2" t="s">
        <v>52</v>
      </c>
      <c r="E102" s="8">
        <f>E103</f>
        <v>27950</v>
      </c>
      <c r="F102" s="8">
        <f>F103</f>
        <v>31500</v>
      </c>
      <c r="G102" s="8">
        <v>0</v>
      </c>
      <c r="H102" s="29">
        <f t="shared" si="4"/>
        <v>0</v>
      </c>
      <c r="I102" s="30">
        <f t="shared" si="5"/>
        <v>0</v>
      </c>
    </row>
    <row r="103" spans="1:9" ht="45.75" customHeight="1">
      <c r="A103" s="10"/>
      <c r="B103" s="1"/>
      <c r="C103" s="1">
        <v>2310</v>
      </c>
      <c r="D103" s="2" t="s">
        <v>53</v>
      </c>
      <c r="E103" s="8">
        <v>27950</v>
      </c>
      <c r="F103" s="8">
        <v>31500</v>
      </c>
      <c r="G103" s="8">
        <v>0</v>
      </c>
      <c r="H103" s="29">
        <f t="shared" si="4"/>
        <v>0</v>
      </c>
      <c r="I103" s="30">
        <f t="shared" si="5"/>
        <v>0</v>
      </c>
    </row>
    <row r="104" spans="1:9" ht="15">
      <c r="A104" s="10"/>
      <c r="B104" s="1">
        <v>80120</v>
      </c>
      <c r="C104" s="1"/>
      <c r="D104" s="2" t="s">
        <v>54</v>
      </c>
      <c r="E104" s="8">
        <f>E105+E106+E107+E108</f>
        <v>6970</v>
      </c>
      <c r="F104" s="8">
        <f>SUM(F105:F109)</f>
        <v>208170</v>
      </c>
      <c r="G104" s="8">
        <f>G105+G106+G107+G108+G109</f>
        <v>102679</v>
      </c>
      <c r="H104" s="29">
        <f t="shared" si="4"/>
        <v>49.324590478935484</v>
      </c>
      <c r="I104" s="30">
        <f t="shared" si="5"/>
        <v>0.38102660506701297</v>
      </c>
    </row>
    <row r="105" spans="1:9" ht="15">
      <c r="A105" s="10"/>
      <c r="B105" s="1"/>
      <c r="C105" s="1" t="s">
        <v>97</v>
      </c>
      <c r="D105" s="2" t="s">
        <v>12</v>
      </c>
      <c r="E105" s="8">
        <v>600</v>
      </c>
      <c r="F105" s="8">
        <v>600</v>
      </c>
      <c r="G105" s="8">
        <v>283</v>
      </c>
      <c r="H105" s="29">
        <f t="shared" si="4"/>
        <v>47.16666666666667</v>
      </c>
      <c r="I105" s="30">
        <f t="shared" si="5"/>
        <v>0.0010501712057379277</v>
      </c>
    </row>
    <row r="106" spans="1:9" ht="63" customHeight="1">
      <c r="A106" s="10"/>
      <c r="B106" s="1"/>
      <c r="C106" s="1" t="s">
        <v>98</v>
      </c>
      <c r="D106" s="2" t="s">
        <v>49</v>
      </c>
      <c r="E106" s="8">
        <v>5000</v>
      </c>
      <c r="F106" s="8">
        <v>5000</v>
      </c>
      <c r="G106" s="8">
        <v>1722</v>
      </c>
      <c r="H106" s="29">
        <f t="shared" si="4"/>
        <v>34.44</v>
      </c>
      <c r="I106" s="30">
        <f t="shared" si="5"/>
        <v>0.006390087690037849</v>
      </c>
    </row>
    <row r="107" spans="1:9" ht="15">
      <c r="A107" s="10"/>
      <c r="B107" s="1"/>
      <c r="C107" s="1" t="s">
        <v>100</v>
      </c>
      <c r="D107" s="2" t="s">
        <v>13</v>
      </c>
      <c r="E107" s="8">
        <v>640</v>
      </c>
      <c r="F107" s="8">
        <v>640</v>
      </c>
      <c r="G107" s="8">
        <v>276</v>
      </c>
      <c r="H107" s="29">
        <f t="shared" si="4"/>
        <v>43.125</v>
      </c>
      <c r="I107" s="30">
        <f t="shared" si="5"/>
        <v>0.0010241952395182617</v>
      </c>
    </row>
    <row r="108" spans="1:9" ht="15">
      <c r="A108" s="10"/>
      <c r="B108" s="1"/>
      <c r="C108" s="1" t="s">
        <v>101</v>
      </c>
      <c r="D108" s="2" t="s">
        <v>14</v>
      </c>
      <c r="E108" s="8">
        <v>730</v>
      </c>
      <c r="F108" s="8">
        <v>730</v>
      </c>
      <c r="G108" s="8">
        <v>398</v>
      </c>
      <c r="H108" s="29">
        <f t="shared" si="4"/>
        <v>54.52054794520548</v>
      </c>
      <c r="I108" s="30">
        <f t="shared" si="5"/>
        <v>0.00147691922220387</v>
      </c>
    </row>
    <row r="109" spans="1:9" ht="45">
      <c r="A109" s="10"/>
      <c r="B109" s="1"/>
      <c r="C109" s="1">
        <v>2700</v>
      </c>
      <c r="D109" s="2" t="s">
        <v>117</v>
      </c>
      <c r="E109" s="8">
        <v>0</v>
      </c>
      <c r="F109" s="8">
        <v>201200</v>
      </c>
      <c r="G109" s="8">
        <v>100000</v>
      </c>
      <c r="H109" s="29">
        <f t="shared" si="4"/>
        <v>49.70178926441352</v>
      </c>
      <c r="I109" s="30">
        <f t="shared" si="5"/>
        <v>0.3710852317095151</v>
      </c>
    </row>
    <row r="110" spans="1:9" ht="15">
      <c r="A110" s="10"/>
      <c r="B110" s="1">
        <v>80130</v>
      </c>
      <c r="C110" s="1"/>
      <c r="D110" s="2" t="s">
        <v>55</v>
      </c>
      <c r="E110" s="8">
        <f>E111+E112+E113+E114</f>
        <v>3650</v>
      </c>
      <c r="F110" s="8">
        <f>SUM(F111:F114)</f>
        <v>3650</v>
      </c>
      <c r="G110" s="8">
        <f>G111+G112+G113+G114</f>
        <v>1845</v>
      </c>
      <c r="H110" s="29">
        <f t="shared" si="4"/>
        <v>50.54794520547945</v>
      </c>
      <c r="I110" s="30">
        <f t="shared" si="5"/>
        <v>0.0068465225250405526</v>
      </c>
    </row>
    <row r="111" spans="1:9" ht="15">
      <c r="A111" s="10"/>
      <c r="B111" s="1"/>
      <c r="C111" s="1" t="s">
        <v>97</v>
      </c>
      <c r="D111" s="2" t="s">
        <v>12</v>
      </c>
      <c r="E111" s="8">
        <v>300</v>
      </c>
      <c r="F111" s="8">
        <v>300</v>
      </c>
      <c r="G111" s="8">
        <v>306</v>
      </c>
      <c r="H111" s="29">
        <f t="shared" si="4"/>
        <v>102</v>
      </c>
      <c r="I111" s="30">
        <f t="shared" si="5"/>
        <v>0.001135520809031116</v>
      </c>
    </row>
    <row r="112" spans="1:9" ht="60" customHeight="1">
      <c r="A112" s="10"/>
      <c r="B112" s="1"/>
      <c r="C112" s="1" t="s">
        <v>98</v>
      </c>
      <c r="D112" s="2" t="s">
        <v>49</v>
      </c>
      <c r="E112" s="8">
        <v>2500</v>
      </c>
      <c r="F112" s="8">
        <v>2500</v>
      </c>
      <c r="G112" s="8">
        <v>928</v>
      </c>
      <c r="H112" s="29">
        <f t="shared" si="4"/>
        <v>37.12</v>
      </c>
      <c r="I112" s="30">
        <f t="shared" si="5"/>
        <v>0.0034436709502642998</v>
      </c>
    </row>
    <row r="113" spans="1:9" ht="15">
      <c r="A113" s="10"/>
      <c r="B113" s="1"/>
      <c r="C113" s="1" t="s">
        <v>100</v>
      </c>
      <c r="D113" s="2" t="s">
        <v>13</v>
      </c>
      <c r="E113" s="8">
        <v>600</v>
      </c>
      <c r="F113" s="8">
        <v>600</v>
      </c>
      <c r="G113" s="8">
        <v>294</v>
      </c>
      <c r="H113" s="29">
        <f t="shared" si="4"/>
        <v>49</v>
      </c>
      <c r="I113" s="30">
        <f t="shared" si="5"/>
        <v>0.0010909905812259743</v>
      </c>
    </row>
    <row r="114" spans="1:9" ht="15">
      <c r="A114" s="10"/>
      <c r="B114" s="1"/>
      <c r="C114" s="1" t="s">
        <v>101</v>
      </c>
      <c r="D114" s="2" t="s">
        <v>14</v>
      </c>
      <c r="E114" s="8">
        <v>250</v>
      </c>
      <c r="F114" s="8">
        <v>250</v>
      </c>
      <c r="G114" s="8">
        <v>317</v>
      </c>
      <c r="H114" s="29">
        <f t="shared" si="4"/>
        <v>126.8</v>
      </c>
      <c r="I114" s="30">
        <f t="shared" si="5"/>
        <v>0.0011763401845191626</v>
      </c>
    </row>
    <row r="115" spans="1:9" ht="15">
      <c r="A115" s="10"/>
      <c r="B115" s="1">
        <v>80146</v>
      </c>
      <c r="C115" s="1"/>
      <c r="D115" s="2" t="s">
        <v>57</v>
      </c>
      <c r="E115" s="8">
        <f>E116</f>
        <v>19176</v>
      </c>
      <c r="F115" s="8">
        <f>F116</f>
        <v>19758</v>
      </c>
      <c r="G115" s="8">
        <v>0</v>
      </c>
      <c r="H115" s="29">
        <f t="shared" si="4"/>
        <v>0</v>
      </c>
      <c r="I115" s="30">
        <f t="shared" si="5"/>
        <v>0</v>
      </c>
    </row>
    <row r="116" spans="1:9" ht="30.75" customHeight="1">
      <c r="A116" s="10"/>
      <c r="B116" s="1"/>
      <c r="C116" s="1">
        <v>2310</v>
      </c>
      <c r="D116" s="2" t="s">
        <v>58</v>
      </c>
      <c r="E116" s="8">
        <v>19176</v>
      </c>
      <c r="F116" s="8">
        <v>19758</v>
      </c>
      <c r="G116" s="8">
        <v>0</v>
      </c>
      <c r="H116" s="29">
        <f t="shared" si="4"/>
        <v>0</v>
      </c>
      <c r="I116" s="30">
        <f t="shared" si="5"/>
        <v>0</v>
      </c>
    </row>
    <row r="117" spans="1:9" ht="15">
      <c r="A117" s="10"/>
      <c r="B117" s="1">
        <v>80195</v>
      </c>
      <c r="C117" s="1"/>
      <c r="D117" s="2" t="s">
        <v>59</v>
      </c>
      <c r="E117" s="8">
        <f>E119</f>
        <v>36658</v>
      </c>
      <c r="F117" s="8">
        <f>F119</f>
        <v>36658</v>
      </c>
      <c r="G117" s="8">
        <v>0</v>
      </c>
      <c r="H117" s="29">
        <f t="shared" si="4"/>
        <v>0</v>
      </c>
      <c r="I117" s="30">
        <f t="shared" si="5"/>
        <v>0</v>
      </c>
    </row>
    <row r="118" spans="1:9" ht="30">
      <c r="A118" s="10"/>
      <c r="B118" s="1"/>
      <c r="C118" s="1">
        <v>2130</v>
      </c>
      <c r="D118" s="2" t="s">
        <v>137</v>
      </c>
      <c r="E118" s="8">
        <v>0</v>
      </c>
      <c r="F118" s="8"/>
      <c r="G118" s="8">
        <v>0</v>
      </c>
      <c r="H118" s="29">
        <v>0</v>
      </c>
      <c r="I118" s="30">
        <f t="shared" si="5"/>
        <v>0</v>
      </c>
    </row>
    <row r="119" spans="1:9" ht="31.5" customHeight="1">
      <c r="A119" s="10"/>
      <c r="B119" s="1"/>
      <c r="C119" s="1">
        <v>2310</v>
      </c>
      <c r="D119" s="2" t="s">
        <v>58</v>
      </c>
      <c r="E119" s="8">
        <v>36658</v>
      </c>
      <c r="F119" s="8">
        <v>36658</v>
      </c>
      <c r="G119" s="8">
        <v>0</v>
      </c>
      <c r="H119" s="29">
        <f t="shared" si="4"/>
        <v>0</v>
      </c>
      <c r="I119" s="30">
        <f t="shared" si="5"/>
        <v>0</v>
      </c>
    </row>
    <row r="120" spans="1:9" ht="14.25">
      <c r="A120" s="11">
        <v>851</v>
      </c>
      <c r="B120" s="3"/>
      <c r="C120" s="3"/>
      <c r="D120" s="4" t="s">
        <v>61</v>
      </c>
      <c r="E120" s="7">
        <f aca="true" t="shared" si="6" ref="E120:G121">E121</f>
        <v>1901000</v>
      </c>
      <c r="F120" s="7">
        <f t="shared" si="6"/>
        <v>1731000</v>
      </c>
      <c r="G120" s="7">
        <f t="shared" si="6"/>
        <v>1415700</v>
      </c>
      <c r="H120" s="29">
        <f t="shared" si="4"/>
        <v>81.78509532062391</v>
      </c>
      <c r="I120" s="30">
        <f t="shared" si="5"/>
        <v>5.253453625311605</v>
      </c>
    </row>
    <row r="121" spans="1:9" ht="33.75" customHeight="1">
      <c r="A121" s="10"/>
      <c r="B121" s="1">
        <v>85156</v>
      </c>
      <c r="C121" s="1"/>
      <c r="D121" s="2" t="s">
        <v>62</v>
      </c>
      <c r="E121" s="8">
        <f t="shared" si="6"/>
        <v>1901000</v>
      </c>
      <c r="F121" s="8">
        <f t="shared" si="6"/>
        <v>1731000</v>
      </c>
      <c r="G121" s="8">
        <f t="shared" si="6"/>
        <v>1415700</v>
      </c>
      <c r="H121" s="29">
        <f t="shared" si="4"/>
        <v>81.78509532062391</v>
      </c>
      <c r="I121" s="30">
        <f t="shared" si="5"/>
        <v>5.253453625311605</v>
      </c>
    </row>
    <row r="122" spans="1:9" ht="45" customHeight="1">
      <c r="A122" s="10"/>
      <c r="B122" s="1"/>
      <c r="C122" s="1">
        <v>2110</v>
      </c>
      <c r="D122" s="2" t="s">
        <v>6</v>
      </c>
      <c r="E122" s="8">
        <v>1901000</v>
      </c>
      <c r="F122" s="8">
        <v>1731000</v>
      </c>
      <c r="G122" s="8">
        <v>1415700</v>
      </c>
      <c r="H122" s="29">
        <f t="shared" si="4"/>
        <v>81.78509532062391</v>
      </c>
      <c r="I122" s="30">
        <f t="shared" si="5"/>
        <v>5.253453625311605</v>
      </c>
    </row>
    <row r="123" spans="1:9" ht="14.25">
      <c r="A123" s="11">
        <v>852</v>
      </c>
      <c r="B123" s="3"/>
      <c r="C123" s="3"/>
      <c r="D123" s="4" t="s">
        <v>63</v>
      </c>
      <c r="E123" s="7">
        <f>E124+E130+E136+E140</f>
        <v>8988882</v>
      </c>
      <c r="F123" s="7">
        <f>F124+F130+F136+F140</f>
        <v>9378680</v>
      </c>
      <c r="G123" s="7">
        <f>G124+G130+G136+G140</f>
        <v>4643463</v>
      </c>
      <c r="H123" s="29">
        <f t="shared" si="4"/>
        <v>49.510837345980455</v>
      </c>
      <c r="I123" s="30">
        <f t="shared" si="5"/>
        <v>17.2312054328956</v>
      </c>
    </row>
    <row r="124" spans="1:9" ht="15">
      <c r="A124" s="12"/>
      <c r="B124" s="1">
        <v>85201</v>
      </c>
      <c r="C124" s="1"/>
      <c r="D124" s="2" t="s">
        <v>64</v>
      </c>
      <c r="E124" s="8">
        <f>E126+E127+E129</f>
        <v>200310</v>
      </c>
      <c r="F124" s="8">
        <f>SUM(F125:F129)</f>
        <v>202710</v>
      </c>
      <c r="G124" s="8">
        <f>G125+G126+G127+G128+G129</f>
        <v>95046</v>
      </c>
      <c r="H124" s="29">
        <f t="shared" si="4"/>
        <v>46.887672043806425</v>
      </c>
      <c r="I124" s="30">
        <f t="shared" si="5"/>
        <v>0.3527016693306257</v>
      </c>
    </row>
    <row r="125" spans="1:9" ht="30.75" customHeight="1">
      <c r="A125" s="10"/>
      <c r="B125" s="1"/>
      <c r="C125" s="1" t="s">
        <v>96</v>
      </c>
      <c r="D125" s="2" t="s">
        <v>135</v>
      </c>
      <c r="E125" s="8">
        <v>0</v>
      </c>
      <c r="F125" s="8">
        <v>0</v>
      </c>
      <c r="G125" s="8">
        <v>903</v>
      </c>
      <c r="H125" s="29">
        <v>0</v>
      </c>
      <c r="I125" s="30">
        <f t="shared" si="5"/>
        <v>0.0033508996423369207</v>
      </c>
    </row>
    <row r="126" spans="1:9" ht="15">
      <c r="A126" s="10"/>
      <c r="B126" s="1"/>
      <c r="C126" s="1" t="s">
        <v>100</v>
      </c>
      <c r="D126" s="2" t="s">
        <v>13</v>
      </c>
      <c r="E126" s="8">
        <v>500</v>
      </c>
      <c r="F126" s="8">
        <v>500</v>
      </c>
      <c r="G126" s="8">
        <v>175</v>
      </c>
      <c r="H126" s="29">
        <f t="shared" si="4"/>
        <v>35</v>
      </c>
      <c r="I126" s="30">
        <f t="shared" si="5"/>
        <v>0.0006493991554916514</v>
      </c>
    </row>
    <row r="127" spans="1:9" ht="15">
      <c r="A127" s="10"/>
      <c r="B127" s="1"/>
      <c r="C127" s="1" t="s">
        <v>101</v>
      </c>
      <c r="D127" s="2" t="s">
        <v>14</v>
      </c>
      <c r="E127" s="8">
        <v>140</v>
      </c>
      <c r="F127" s="8">
        <v>140</v>
      </c>
      <c r="G127" s="8">
        <v>67</v>
      </c>
      <c r="H127" s="29">
        <f t="shared" si="4"/>
        <v>47.85714285714286</v>
      </c>
      <c r="I127" s="30">
        <f t="shared" si="5"/>
        <v>0.0002486271052453751</v>
      </c>
    </row>
    <row r="128" spans="1:9" ht="30">
      <c r="A128" s="10"/>
      <c r="B128" s="1"/>
      <c r="C128" s="1">
        <v>2130</v>
      </c>
      <c r="D128" s="2" t="s">
        <v>137</v>
      </c>
      <c r="E128" s="8">
        <v>0</v>
      </c>
      <c r="F128" s="8">
        <v>2400</v>
      </c>
      <c r="G128" s="8">
        <v>0</v>
      </c>
      <c r="H128" s="29">
        <f t="shared" si="4"/>
        <v>0</v>
      </c>
      <c r="I128" s="30">
        <f t="shared" si="5"/>
        <v>0</v>
      </c>
    </row>
    <row r="129" spans="1:9" ht="45">
      <c r="A129" s="10"/>
      <c r="B129" s="1"/>
      <c r="C129" s="1">
        <v>2320</v>
      </c>
      <c r="D129" s="2" t="s">
        <v>72</v>
      </c>
      <c r="E129" s="8">
        <v>199670</v>
      </c>
      <c r="F129" s="8">
        <v>199670</v>
      </c>
      <c r="G129" s="8">
        <v>93901</v>
      </c>
      <c r="H129" s="29">
        <f t="shared" si="4"/>
        <v>47.028096358992336</v>
      </c>
      <c r="I129" s="30">
        <f t="shared" si="5"/>
        <v>0.3484527434275517</v>
      </c>
    </row>
    <row r="130" spans="1:9" ht="15">
      <c r="A130" s="10"/>
      <c r="B130" s="1">
        <v>85202</v>
      </c>
      <c r="C130" s="1"/>
      <c r="D130" s="2" t="s">
        <v>65</v>
      </c>
      <c r="E130" s="8">
        <f>E131+E132+E133+E134+E135</f>
        <v>8549672</v>
      </c>
      <c r="F130" s="8">
        <f>SUM(F131:F135)</f>
        <v>8935070</v>
      </c>
      <c r="G130" s="8">
        <f>G131+G132+G133+G134+G135</f>
        <v>4421532</v>
      </c>
      <c r="H130" s="29">
        <f t="shared" si="4"/>
        <v>49.48514113487639</v>
      </c>
      <c r="I130" s="30">
        <f t="shared" si="5"/>
        <v>16.407652267310354</v>
      </c>
    </row>
    <row r="131" spans="1:9" ht="59.25" customHeight="1">
      <c r="A131" s="10"/>
      <c r="B131" s="1"/>
      <c r="C131" s="1" t="s">
        <v>98</v>
      </c>
      <c r="D131" s="2" t="s">
        <v>21</v>
      </c>
      <c r="E131" s="8">
        <v>13890</v>
      </c>
      <c r="F131" s="8">
        <v>13890</v>
      </c>
      <c r="G131" s="8">
        <v>6948</v>
      </c>
      <c r="H131" s="29">
        <f t="shared" si="4"/>
        <v>50.02159827213822</v>
      </c>
      <c r="I131" s="30">
        <f t="shared" si="5"/>
        <v>0.025783001899177108</v>
      </c>
    </row>
    <row r="132" spans="1:9" ht="15">
      <c r="A132" s="10"/>
      <c r="B132" s="1"/>
      <c r="C132" s="1" t="s">
        <v>99</v>
      </c>
      <c r="D132" s="2" t="s">
        <v>56</v>
      </c>
      <c r="E132" s="8">
        <v>3172840</v>
      </c>
      <c r="F132" s="8">
        <v>3467040</v>
      </c>
      <c r="G132" s="8">
        <v>1707588</v>
      </c>
      <c r="H132" s="29">
        <f t="shared" si="4"/>
        <v>49.25204208777516</v>
      </c>
      <c r="I132" s="30">
        <f t="shared" si="5"/>
        <v>6.3366068864438745</v>
      </c>
    </row>
    <row r="133" spans="1:9" ht="15">
      <c r="A133" s="10"/>
      <c r="B133" s="1"/>
      <c r="C133" s="1" t="s">
        <v>100</v>
      </c>
      <c r="D133" s="2" t="s">
        <v>13</v>
      </c>
      <c r="E133" s="8">
        <v>3820</v>
      </c>
      <c r="F133" s="8">
        <v>3820</v>
      </c>
      <c r="G133" s="8">
        <v>1826</v>
      </c>
      <c r="H133" s="29">
        <f t="shared" si="4"/>
        <v>47.80104712041885</v>
      </c>
      <c r="I133" s="30">
        <f t="shared" si="5"/>
        <v>0.006776016331015746</v>
      </c>
    </row>
    <row r="134" spans="1:9" ht="15">
      <c r="A134" s="10"/>
      <c r="B134" s="1"/>
      <c r="C134" s="1" t="s">
        <v>101</v>
      </c>
      <c r="D134" s="2" t="s">
        <v>14</v>
      </c>
      <c r="E134" s="8">
        <v>1670</v>
      </c>
      <c r="F134" s="8">
        <v>1670</v>
      </c>
      <c r="G134" s="8">
        <v>9017</v>
      </c>
      <c r="H134" s="29">
        <f aca="true" t="shared" si="7" ref="H134:H197">(G134/F134)*100</f>
        <v>539.9401197604791</v>
      </c>
      <c r="I134" s="30">
        <f aca="true" t="shared" si="8" ref="I134:I197">SUM((G134/26947987)*100)</f>
        <v>0.033460755343246974</v>
      </c>
    </row>
    <row r="135" spans="1:9" ht="30" customHeight="1">
      <c r="A135" s="10"/>
      <c r="B135" s="1"/>
      <c r="C135" s="1">
        <v>2130</v>
      </c>
      <c r="D135" s="2" t="s">
        <v>60</v>
      </c>
      <c r="E135" s="8">
        <v>5357452</v>
      </c>
      <c r="F135" s="8">
        <v>5448650</v>
      </c>
      <c r="G135" s="8">
        <v>2696153</v>
      </c>
      <c r="H135" s="29">
        <f t="shared" si="7"/>
        <v>49.48295449331486</v>
      </c>
      <c r="I135" s="30">
        <f t="shared" si="8"/>
        <v>10.005025607293042</v>
      </c>
    </row>
    <row r="136" spans="1:9" ht="15">
      <c r="A136" s="10"/>
      <c r="B136" s="1">
        <v>85218</v>
      </c>
      <c r="C136" s="1"/>
      <c r="D136" s="2" t="s">
        <v>66</v>
      </c>
      <c r="E136" s="8">
        <f>E137+E138</f>
        <v>400</v>
      </c>
      <c r="F136" s="8">
        <f>SUM(F137:F139)</f>
        <v>2400</v>
      </c>
      <c r="G136" s="8">
        <f>G137+G138+G139</f>
        <v>192</v>
      </c>
      <c r="H136" s="29">
        <f t="shared" si="7"/>
        <v>8</v>
      </c>
      <c r="I136" s="30">
        <f t="shared" si="8"/>
        <v>0.000712483644882269</v>
      </c>
    </row>
    <row r="137" spans="1:9" ht="15">
      <c r="A137" s="10"/>
      <c r="B137" s="1"/>
      <c r="C137" s="1" t="s">
        <v>100</v>
      </c>
      <c r="D137" s="2" t="s">
        <v>13</v>
      </c>
      <c r="E137" s="8">
        <v>300</v>
      </c>
      <c r="F137" s="8">
        <v>300</v>
      </c>
      <c r="G137" s="8">
        <v>124</v>
      </c>
      <c r="H137" s="29">
        <f t="shared" si="7"/>
        <v>41.333333333333336</v>
      </c>
      <c r="I137" s="30">
        <f t="shared" si="8"/>
        <v>0.0004601456873197987</v>
      </c>
    </row>
    <row r="138" spans="1:9" ht="15">
      <c r="A138" s="10"/>
      <c r="B138" s="1"/>
      <c r="C138" s="1" t="s">
        <v>101</v>
      </c>
      <c r="D138" s="2" t="s">
        <v>67</v>
      </c>
      <c r="E138" s="8">
        <v>100</v>
      </c>
      <c r="F138" s="8">
        <v>100</v>
      </c>
      <c r="G138" s="8">
        <v>68</v>
      </c>
      <c r="H138" s="29">
        <f t="shared" si="7"/>
        <v>68</v>
      </c>
      <c r="I138" s="30">
        <f t="shared" si="8"/>
        <v>0.00025233795756247023</v>
      </c>
    </row>
    <row r="139" spans="1:9" ht="30">
      <c r="A139" s="10"/>
      <c r="B139" s="1"/>
      <c r="C139" s="1">
        <v>2130</v>
      </c>
      <c r="D139" s="2" t="s">
        <v>138</v>
      </c>
      <c r="E139" s="8">
        <v>0</v>
      </c>
      <c r="F139" s="8">
        <v>2000</v>
      </c>
      <c r="G139" s="8">
        <v>0</v>
      </c>
      <c r="H139" s="29">
        <f t="shared" si="7"/>
        <v>0</v>
      </c>
      <c r="I139" s="30">
        <f t="shared" si="8"/>
        <v>0</v>
      </c>
    </row>
    <row r="140" spans="1:9" ht="15">
      <c r="A140" s="10"/>
      <c r="B140" s="1">
        <v>85204</v>
      </c>
      <c r="C140" s="17"/>
      <c r="D140" s="2" t="s">
        <v>111</v>
      </c>
      <c r="E140" s="5">
        <f>E141</f>
        <v>238500</v>
      </c>
      <c r="F140" s="5">
        <f>F141</f>
        <v>238500</v>
      </c>
      <c r="G140" s="5">
        <f>G141</f>
        <v>126693</v>
      </c>
      <c r="H140" s="29">
        <f t="shared" si="7"/>
        <v>53.12075471698113</v>
      </c>
      <c r="I140" s="30">
        <f t="shared" si="8"/>
        <v>0.47013901260973595</v>
      </c>
    </row>
    <row r="141" spans="1:9" ht="45">
      <c r="A141" s="10"/>
      <c r="B141" s="1"/>
      <c r="C141" s="1">
        <v>2320</v>
      </c>
      <c r="D141" s="2" t="s">
        <v>72</v>
      </c>
      <c r="E141" s="5">
        <v>238500</v>
      </c>
      <c r="F141" s="5">
        <v>238500</v>
      </c>
      <c r="G141" s="5">
        <v>126693</v>
      </c>
      <c r="H141" s="29">
        <f t="shared" si="7"/>
        <v>53.12075471698113</v>
      </c>
      <c r="I141" s="30">
        <f t="shared" si="8"/>
        <v>0.47013901260973595</v>
      </c>
    </row>
    <row r="142" spans="1:9" ht="30" customHeight="1">
      <c r="A142" s="11">
        <v>853</v>
      </c>
      <c r="B142" s="3"/>
      <c r="C142" s="3"/>
      <c r="D142" s="4" t="s">
        <v>68</v>
      </c>
      <c r="E142" s="7">
        <f>E143+E145</f>
        <v>2428621</v>
      </c>
      <c r="F142" s="7">
        <f>F143+F145</f>
        <v>2409051</v>
      </c>
      <c r="G142" s="7">
        <f>G143+G145</f>
        <v>1311760</v>
      </c>
      <c r="H142" s="29">
        <f t="shared" si="7"/>
        <v>54.45131713691408</v>
      </c>
      <c r="I142" s="30">
        <f t="shared" si="8"/>
        <v>4.8677476354727345</v>
      </c>
    </row>
    <row r="143" spans="1:9" ht="15">
      <c r="A143" s="10"/>
      <c r="B143" s="1">
        <v>85324</v>
      </c>
      <c r="C143" s="1"/>
      <c r="D143" s="2" t="s">
        <v>70</v>
      </c>
      <c r="E143" s="5"/>
      <c r="F143" s="5">
        <v>0</v>
      </c>
      <c r="G143" s="5">
        <f>G144</f>
        <v>12500</v>
      </c>
      <c r="H143" s="29">
        <v>0</v>
      </c>
      <c r="I143" s="30">
        <f t="shared" si="8"/>
        <v>0.046385653963689384</v>
      </c>
    </row>
    <row r="144" spans="1:9" ht="15">
      <c r="A144" s="10"/>
      <c r="B144" s="1"/>
      <c r="C144" s="1" t="s">
        <v>101</v>
      </c>
      <c r="D144" s="2" t="s">
        <v>67</v>
      </c>
      <c r="E144" s="5"/>
      <c r="F144" s="5">
        <v>0</v>
      </c>
      <c r="G144" s="5">
        <v>12500</v>
      </c>
      <c r="H144" s="29">
        <v>0</v>
      </c>
      <c r="I144" s="30">
        <f t="shared" si="8"/>
        <v>0.046385653963689384</v>
      </c>
    </row>
    <row r="145" spans="1:9" ht="15">
      <c r="A145" s="10"/>
      <c r="B145" s="1">
        <v>85333</v>
      </c>
      <c r="C145" s="1"/>
      <c r="D145" s="2" t="s">
        <v>71</v>
      </c>
      <c r="E145" s="8">
        <f>E146+E147+E148+E149+E150</f>
        <v>2428621</v>
      </c>
      <c r="F145" s="8">
        <f>SUM(F146:F150)</f>
        <v>2409051</v>
      </c>
      <c r="G145" s="8">
        <f>G146+G147+G148+G149+G150</f>
        <v>1299260</v>
      </c>
      <c r="H145" s="29">
        <f t="shared" si="7"/>
        <v>53.932440616657765</v>
      </c>
      <c r="I145" s="30">
        <f t="shared" si="8"/>
        <v>4.821361981509045</v>
      </c>
    </row>
    <row r="146" spans="1:9" ht="15">
      <c r="A146" s="10"/>
      <c r="B146" s="1"/>
      <c r="C146" s="1" t="s">
        <v>100</v>
      </c>
      <c r="D146" s="2" t="s">
        <v>13</v>
      </c>
      <c r="E146" s="8">
        <v>1500</v>
      </c>
      <c r="F146" s="8">
        <v>1500</v>
      </c>
      <c r="G146" s="8">
        <v>556</v>
      </c>
      <c r="H146" s="29">
        <f t="shared" si="7"/>
        <v>37.06666666666666</v>
      </c>
      <c r="I146" s="30">
        <f t="shared" si="8"/>
        <v>0.002063233888304904</v>
      </c>
    </row>
    <row r="147" spans="1:9" ht="15">
      <c r="A147" s="10"/>
      <c r="B147" s="1"/>
      <c r="C147" s="1" t="s">
        <v>101</v>
      </c>
      <c r="D147" s="2" t="s">
        <v>14</v>
      </c>
      <c r="E147" s="8">
        <v>700</v>
      </c>
      <c r="F147" s="8">
        <v>700</v>
      </c>
      <c r="G147" s="8">
        <v>299</v>
      </c>
      <c r="H147" s="29">
        <f t="shared" si="7"/>
        <v>42.714285714285715</v>
      </c>
      <c r="I147" s="30">
        <f t="shared" si="8"/>
        <v>0.00110954484281145</v>
      </c>
    </row>
    <row r="148" spans="1:9" ht="30">
      <c r="A148" s="10"/>
      <c r="B148" s="1"/>
      <c r="C148" s="1">
        <v>2008</v>
      </c>
      <c r="D148" s="2" t="s">
        <v>128</v>
      </c>
      <c r="E148" s="8">
        <v>242370</v>
      </c>
      <c r="F148" s="8">
        <v>222800</v>
      </c>
      <c r="G148" s="8">
        <v>149570</v>
      </c>
      <c r="H148" s="29">
        <f t="shared" si="7"/>
        <v>67.13195691202873</v>
      </c>
      <c r="I148" s="30">
        <f t="shared" si="8"/>
        <v>0.5550321810679217</v>
      </c>
    </row>
    <row r="149" spans="1:9" ht="45.75" customHeight="1">
      <c r="A149" s="10"/>
      <c r="B149" s="1"/>
      <c r="C149" s="1">
        <v>2320</v>
      </c>
      <c r="D149" s="2" t="s">
        <v>72</v>
      </c>
      <c r="E149" s="8">
        <v>1509551</v>
      </c>
      <c r="F149" s="8">
        <v>1509551</v>
      </c>
      <c r="G149" s="8">
        <v>812835</v>
      </c>
      <c r="H149" s="29">
        <f t="shared" si="7"/>
        <v>53.84614365463638</v>
      </c>
      <c r="I149" s="30">
        <f t="shared" si="8"/>
        <v>3.0163106431660367</v>
      </c>
    </row>
    <row r="150" spans="1:9" ht="27.75" customHeight="1">
      <c r="A150" s="10"/>
      <c r="B150" s="1"/>
      <c r="C150" s="1">
        <v>2440</v>
      </c>
      <c r="D150" s="2" t="s">
        <v>69</v>
      </c>
      <c r="E150" s="5">
        <v>674500</v>
      </c>
      <c r="F150" s="5">
        <v>674500</v>
      </c>
      <c r="G150" s="5">
        <v>336000</v>
      </c>
      <c r="H150" s="29">
        <f t="shared" si="7"/>
        <v>49.81467753891772</v>
      </c>
      <c r="I150" s="30">
        <f t="shared" si="8"/>
        <v>1.2468463785439707</v>
      </c>
    </row>
    <row r="151" spans="1:9" ht="14.25">
      <c r="A151" s="11">
        <v>854</v>
      </c>
      <c r="B151" s="3"/>
      <c r="C151" s="3"/>
      <c r="D151" s="4" t="s">
        <v>73</v>
      </c>
      <c r="E151" s="7">
        <f>E152+E157+E162+E166+E171+E173+E180</f>
        <v>2176348</v>
      </c>
      <c r="F151" s="7">
        <f>F152+F157+F162+F166+F171+F173+F178+F180</f>
        <v>2103176</v>
      </c>
      <c r="G151" s="7">
        <f>G152+G157+G162+G166+G173+G178+G180+G171</f>
        <v>1224353</v>
      </c>
      <c r="H151" s="29">
        <f t="shared" si="7"/>
        <v>58.2144813367973</v>
      </c>
      <c r="I151" s="30">
        <f t="shared" si="8"/>
        <v>4.543393166992399</v>
      </c>
    </row>
    <row r="152" spans="1:9" ht="15">
      <c r="A152" s="10"/>
      <c r="B152" s="1">
        <v>85401</v>
      </c>
      <c r="C152" s="1"/>
      <c r="D152" s="2" t="s">
        <v>74</v>
      </c>
      <c r="E152" s="8">
        <f>E153+E154+E155+E156</f>
        <v>654657</v>
      </c>
      <c r="F152" s="8">
        <f>SUM(F153:F156)</f>
        <v>522230</v>
      </c>
      <c r="G152" s="8">
        <f>G153+G154+G155</f>
        <v>303523</v>
      </c>
      <c r="H152" s="29">
        <f t="shared" si="7"/>
        <v>58.12055990655458</v>
      </c>
      <c r="I152" s="30">
        <f t="shared" si="8"/>
        <v>1.1263290278416713</v>
      </c>
    </row>
    <row r="153" spans="1:9" ht="15">
      <c r="A153" s="10"/>
      <c r="B153" s="1"/>
      <c r="C153" s="1" t="s">
        <v>99</v>
      </c>
      <c r="D153" s="2" t="s">
        <v>56</v>
      </c>
      <c r="E153" s="8">
        <v>194400</v>
      </c>
      <c r="F153" s="8">
        <v>194400</v>
      </c>
      <c r="G153" s="8">
        <v>101769</v>
      </c>
      <c r="H153" s="29">
        <f t="shared" si="7"/>
        <v>52.35030864197531</v>
      </c>
      <c r="I153" s="30">
        <f t="shared" si="8"/>
        <v>0.3776497294584564</v>
      </c>
    </row>
    <row r="154" spans="1:9" ht="15">
      <c r="A154" s="10"/>
      <c r="B154" s="1"/>
      <c r="C154" s="1" t="s">
        <v>101</v>
      </c>
      <c r="D154" s="2" t="s">
        <v>14</v>
      </c>
      <c r="E154" s="8">
        <v>18</v>
      </c>
      <c r="F154" s="8">
        <v>18</v>
      </c>
      <c r="G154" s="8">
        <v>26</v>
      </c>
      <c r="H154" s="29">
        <f t="shared" si="7"/>
        <v>144.44444444444443</v>
      </c>
      <c r="I154" s="30">
        <f t="shared" si="8"/>
        <v>9.648216024447392E-05</v>
      </c>
    </row>
    <row r="155" spans="1:9" ht="32.25" customHeight="1">
      <c r="A155" s="10"/>
      <c r="B155" s="1"/>
      <c r="C155" s="1">
        <v>2310</v>
      </c>
      <c r="D155" s="2" t="s">
        <v>75</v>
      </c>
      <c r="E155" s="8">
        <v>437739</v>
      </c>
      <c r="F155" s="8">
        <v>327812</v>
      </c>
      <c r="G155" s="8">
        <v>201728</v>
      </c>
      <c r="H155" s="29">
        <f t="shared" si="7"/>
        <v>61.53771063902481</v>
      </c>
      <c r="I155" s="30">
        <f t="shared" si="8"/>
        <v>0.7485828162229705</v>
      </c>
    </row>
    <row r="156" spans="1:9" ht="45" customHeight="1">
      <c r="A156" s="10"/>
      <c r="B156" s="1"/>
      <c r="C156" s="1">
        <v>6610</v>
      </c>
      <c r="D156" s="2" t="s">
        <v>120</v>
      </c>
      <c r="E156" s="8">
        <v>22500</v>
      </c>
      <c r="F156" s="8">
        <v>0</v>
      </c>
      <c r="G156" s="8">
        <v>0</v>
      </c>
      <c r="H156" s="29">
        <v>0</v>
      </c>
      <c r="I156" s="30">
        <f t="shared" si="8"/>
        <v>0</v>
      </c>
    </row>
    <row r="157" spans="1:9" ht="30.75" customHeight="1">
      <c r="A157" s="10"/>
      <c r="B157" s="1">
        <v>85406</v>
      </c>
      <c r="C157" s="1"/>
      <c r="D157" s="2" t="s">
        <v>76</v>
      </c>
      <c r="E157" s="8">
        <f>E158+E160+E161</f>
        <v>1091</v>
      </c>
      <c r="F157" s="8">
        <f>SUM(F158:F161)</f>
        <v>1091</v>
      </c>
      <c r="G157" s="8">
        <f>G158+G159+G160+G161</f>
        <v>925</v>
      </c>
      <c r="H157" s="29">
        <f t="shared" si="7"/>
        <v>84.78460128322641</v>
      </c>
      <c r="I157" s="30">
        <f t="shared" si="8"/>
        <v>0.0034325383933130143</v>
      </c>
    </row>
    <row r="158" spans="1:9" ht="60" customHeight="1">
      <c r="A158" s="10"/>
      <c r="B158" s="1"/>
      <c r="C158" s="1" t="s">
        <v>98</v>
      </c>
      <c r="D158" s="2" t="s">
        <v>77</v>
      </c>
      <c r="E158" s="8">
        <v>776</v>
      </c>
      <c r="F158" s="8">
        <v>776</v>
      </c>
      <c r="G158" s="8">
        <v>385</v>
      </c>
      <c r="H158" s="29">
        <f t="shared" si="7"/>
        <v>49.61340206185567</v>
      </c>
      <c r="I158" s="30">
        <f t="shared" si="8"/>
        <v>0.001428678142081633</v>
      </c>
    </row>
    <row r="159" spans="1:9" ht="17.25" customHeight="1">
      <c r="A159" s="10"/>
      <c r="B159" s="1"/>
      <c r="C159" s="1" t="s">
        <v>151</v>
      </c>
      <c r="D159" s="2" t="s">
        <v>155</v>
      </c>
      <c r="E159" s="8">
        <v>0</v>
      </c>
      <c r="F159" s="8">
        <v>0</v>
      </c>
      <c r="G159" s="8">
        <v>50</v>
      </c>
      <c r="H159" s="29">
        <v>0</v>
      </c>
      <c r="I159" s="30">
        <f t="shared" si="8"/>
        <v>0.00018554261585475754</v>
      </c>
    </row>
    <row r="160" spans="1:9" ht="15">
      <c r="A160" s="10"/>
      <c r="B160" s="1"/>
      <c r="C160" s="1" t="s">
        <v>100</v>
      </c>
      <c r="D160" s="2" t="s">
        <v>13</v>
      </c>
      <c r="E160" s="8">
        <v>180</v>
      </c>
      <c r="F160" s="8">
        <v>180</v>
      </c>
      <c r="G160" s="8">
        <v>91</v>
      </c>
      <c r="H160" s="29">
        <f t="shared" si="7"/>
        <v>50.55555555555556</v>
      </c>
      <c r="I160" s="30">
        <f t="shared" si="8"/>
        <v>0.0003376875608556587</v>
      </c>
    </row>
    <row r="161" spans="1:9" ht="15">
      <c r="A161" s="10"/>
      <c r="B161" s="1"/>
      <c r="C161" s="1" t="s">
        <v>101</v>
      </c>
      <c r="D161" s="2" t="s">
        <v>14</v>
      </c>
      <c r="E161" s="8">
        <v>135</v>
      </c>
      <c r="F161" s="8">
        <v>135</v>
      </c>
      <c r="G161" s="8">
        <v>399</v>
      </c>
      <c r="H161" s="29">
        <f t="shared" si="7"/>
        <v>295.55555555555554</v>
      </c>
      <c r="I161" s="30">
        <f t="shared" si="8"/>
        <v>0.0014806300745209653</v>
      </c>
    </row>
    <row r="162" spans="1:9" ht="15">
      <c r="A162" s="10"/>
      <c r="B162" s="1">
        <v>85410</v>
      </c>
      <c r="C162" s="1"/>
      <c r="D162" s="2" t="s">
        <v>78</v>
      </c>
      <c r="E162" s="8">
        <f>E163+E164</f>
        <v>71130</v>
      </c>
      <c r="F162" s="8">
        <f>SUM(F163:F165)</f>
        <v>101130</v>
      </c>
      <c r="G162" s="8">
        <f>G163+G164+G165</f>
        <v>22460</v>
      </c>
      <c r="H162" s="29">
        <f t="shared" si="7"/>
        <v>22.20903787204588</v>
      </c>
      <c r="I162" s="30">
        <f t="shared" si="8"/>
        <v>0.08334574304195709</v>
      </c>
    </row>
    <row r="163" spans="1:9" ht="15">
      <c r="A163" s="10"/>
      <c r="B163" s="1"/>
      <c r="C163" s="1" t="s">
        <v>99</v>
      </c>
      <c r="D163" s="2" t="s">
        <v>56</v>
      </c>
      <c r="E163" s="8">
        <v>71120</v>
      </c>
      <c r="F163" s="8">
        <v>71120</v>
      </c>
      <c r="G163" s="8">
        <v>22434</v>
      </c>
      <c r="H163" s="29">
        <f t="shared" si="7"/>
        <v>31.543869516310462</v>
      </c>
      <c r="I163" s="30">
        <f t="shared" si="8"/>
        <v>0.08324926088171261</v>
      </c>
    </row>
    <row r="164" spans="1:9" ht="15">
      <c r="A164" s="10"/>
      <c r="B164" s="1"/>
      <c r="C164" s="1" t="s">
        <v>101</v>
      </c>
      <c r="D164" s="2" t="s">
        <v>14</v>
      </c>
      <c r="E164" s="8">
        <v>10</v>
      </c>
      <c r="F164" s="8">
        <v>10</v>
      </c>
      <c r="G164" s="8">
        <v>26</v>
      </c>
      <c r="H164" s="29">
        <f t="shared" si="7"/>
        <v>260</v>
      </c>
      <c r="I164" s="30">
        <f t="shared" si="8"/>
        <v>9.648216024447392E-05</v>
      </c>
    </row>
    <row r="165" spans="1:9" ht="45">
      <c r="A165" s="10"/>
      <c r="B165" s="1"/>
      <c r="C165" s="1">
        <v>2700</v>
      </c>
      <c r="D165" s="2" t="s">
        <v>124</v>
      </c>
      <c r="E165" s="8">
        <v>0</v>
      </c>
      <c r="F165" s="8">
        <v>30000</v>
      </c>
      <c r="G165" s="8"/>
      <c r="H165" s="29">
        <f t="shared" si="7"/>
        <v>0</v>
      </c>
      <c r="I165" s="30">
        <f t="shared" si="8"/>
        <v>0</v>
      </c>
    </row>
    <row r="166" spans="1:9" ht="15">
      <c r="A166" s="10"/>
      <c r="B166" s="1">
        <v>85411</v>
      </c>
      <c r="C166" s="1"/>
      <c r="D166" s="2" t="s">
        <v>79</v>
      </c>
      <c r="E166" s="8">
        <f>E167+E168+E169+E170</f>
        <v>1157513</v>
      </c>
      <c r="F166" s="8">
        <f>SUM(F167:F170)</f>
        <v>1157513</v>
      </c>
      <c r="G166" s="8">
        <f>G167+G168+G169+G170</f>
        <v>696466</v>
      </c>
      <c r="H166" s="29">
        <f t="shared" si="7"/>
        <v>60.169173046004666</v>
      </c>
      <c r="I166" s="30">
        <f t="shared" si="8"/>
        <v>2.584482469877991</v>
      </c>
    </row>
    <row r="167" spans="1:9" ht="62.25" customHeight="1">
      <c r="A167" s="10"/>
      <c r="B167" s="1"/>
      <c r="C167" s="1" t="s">
        <v>98</v>
      </c>
      <c r="D167" s="2" t="s">
        <v>77</v>
      </c>
      <c r="E167" s="8">
        <v>6763</v>
      </c>
      <c r="F167" s="8">
        <v>6763</v>
      </c>
      <c r="G167" s="8">
        <v>4117</v>
      </c>
      <c r="H167" s="29">
        <f t="shared" si="7"/>
        <v>60.87535117551383</v>
      </c>
      <c r="I167" s="30">
        <f t="shared" si="8"/>
        <v>0.015277578989480735</v>
      </c>
    </row>
    <row r="168" spans="1:9" ht="15">
      <c r="A168" s="10"/>
      <c r="B168" s="1"/>
      <c r="C168" s="1" t="s">
        <v>99</v>
      </c>
      <c r="D168" s="2" t="s">
        <v>56</v>
      </c>
      <c r="E168" s="8">
        <v>1150000</v>
      </c>
      <c r="F168" s="8">
        <v>1150000</v>
      </c>
      <c r="G168" s="8">
        <v>692000</v>
      </c>
      <c r="H168" s="29">
        <f t="shared" si="7"/>
        <v>60.17391304347826</v>
      </c>
      <c r="I168" s="30">
        <f t="shared" si="8"/>
        <v>2.567909803429844</v>
      </c>
    </row>
    <row r="169" spans="1:9" ht="15">
      <c r="A169" s="10"/>
      <c r="B169" s="1"/>
      <c r="C169" s="1" t="s">
        <v>100</v>
      </c>
      <c r="D169" s="2" t="s">
        <v>13</v>
      </c>
      <c r="E169" s="8">
        <v>500</v>
      </c>
      <c r="F169" s="8">
        <v>500</v>
      </c>
      <c r="G169" s="8">
        <v>226</v>
      </c>
      <c r="H169" s="29">
        <f t="shared" si="7"/>
        <v>45.2</v>
      </c>
      <c r="I169" s="30">
        <f t="shared" si="8"/>
        <v>0.000838652623663504</v>
      </c>
    </row>
    <row r="170" spans="1:9" ht="15">
      <c r="A170" s="10"/>
      <c r="B170" s="1"/>
      <c r="C170" s="1" t="s">
        <v>101</v>
      </c>
      <c r="D170" s="2" t="s">
        <v>14</v>
      </c>
      <c r="E170" s="8">
        <v>250</v>
      </c>
      <c r="F170" s="8">
        <v>250</v>
      </c>
      <c r="G170" s="8">
        <v>123</v>
      </c>
      <c r="H170" s="29">
        <f t="shared" si="7"/>
        <v>49.2</v>
      </c>
      <c r="I170" s="30">
        <f t="shared" si="8"/>
        <v>0.00045643483500270356</v>
      </c>
    </row>
    <row r="171" spans="1:9" ht="15">
      <c r="A171" s="10"/>
      <c r="B171" s="1">
        <v>85415</v>
      </c>
      <c r="C171" s="1"/>
      <c r="D171" s="2" t="s">
        <v>80</v>
      </c>
      <c r="E171" s="5">
        <f>E172</f>
        <v>3072</v>
      </c>
      <c r="F171" s="5">
        <f>F172</f>
        <v>28072</v>
      </c>
      <c r="G171" s="5">
        <f>G172</f>
        <v>19615</v>
      </c>
      <c r="H171" s="29">
        <f t="shared" si="7"/>
        <v>69.87389569677971</v>
      </c>
      <c r="I171" s="30">
        <f t="shared" si="8"/>
        <v>0.07278836819982137</v>
      </c>
    </row>
    <row r="172" spans="1:9" ht="45" customHeight="1">
      <c r="A172" s="10"/>
      <c r="B172" s="1"/>
      <c r="C172" s="1">
        <v>2310</v>
      </c>
      <c r="D172" s="2" t="s">
        <v>118</v>
      </c>
      <c r="E172" s="5">
        <v>3072</v>
      </c>
      <c r="F172" s="5">
        <v>28072</v>
      </c>
      <c r="G172" s="5">
        <v>19615</v>
      </c>
      <c r="H172" s="29">
        <f t="shared" si="7"/>
        <v>69.87389569677971</v>
      </c>
      <c r="I172" s="30">
        <f t="shared" si="8"/>
        <v>0.07278836819982137</v>
      </c>
    </row>
    <row r="173" spans="1:9" ht="15">
      <c r="A173" s="10"/>
      <c r="B173" s="1">
        <v>85417</v>
      </c>
      <c r="C173" s="1"/>
      <c r="D173" s="2" t="s">
        <v>81</v>
      </c>
      <c r="E173" s="8">
        <f>E174+E175</f>
        <v>70785</v>
      </c>
      <c r="F173" s="8">
        <f>F174+F175</f>
        <v>70785</v>
      </c>
      <c r="G173" s="8">
        <f>G174+G175+G176+G177</f>
        <v>52137</v>
      </c>
      <c r="H173" s="29">
        <f t="shared" si="7"/>
        <v>73.65543547361729</v>
      </c>
      <c r="I173" s="30">
        <f t="shared" si="8"/>
        <v>0.19347270725638988</v>
      </c>
    </row>
    <row r="174" spans="1:9" ht="61.5" customHeight="1">
      <c r="A174" s="10"/>
      <c r="B174" s="1"/>
      <c r="C174" s="1" t="s">
        <v>98</v>
      </c>
      <c r="D174" s="2" t="s">
        <v>82</v>
      </c>
      <c r="E174" s="8">
        <v>2785</v>
      </c>
      <c r="F174" s="8">
        <v>2785</v>
      </c>
      <c r="G174" s="8">
        <v>1254</v>
      </c>
      <c r="H174" s="29">
        <f t="shared" si="7"/>
        <v>45.026929982046674</v>
      </c>
      <c r="I174" s="30">
        <f t="shared" si="8"/>
        <v>0.004653408805637319</v>
      </c>
    </row>
    <row r="175" spans="1:9" ht="15">
      <c r="A175" s="10"/>
      <c r="B175" s="1"/>
      <c r="C175" s="1" t="s">
        <v>99</v>
      </c>
      <c r="D175" s="2" t="s">
        <v>56</v>
      </c>
      <c r="E175" s="8">
        <v>68000</v>
      </c>
      <c r="F175" s="8">
        <v>68000</v>
      </c>
      <c r="G175" s="8">
        <v>50689</v>
      </c>
      <c r="H175" s="29">
        <f t="shared" si="7"/>
        <v>74.54264705882353</v>
      </c>
      <c r="I175" s="30">
        <f t="shared" si="8"/>
        <v>0.1880993931012361</v>
      </c>
    </row>
    <row r="176" spans="1:9" ht="15">
      <c r="A176" s="10"/>
      <c r="B176" s="1"/>
      <c r="C176" s="1" t="s">
        <v>100</v>
      </c>
      <c r="D176" s="2" t="s">
        <v>13</v>
      </c>
      <c r="E176" s="8">
        <v>0</v>
      </c>
      <c r="F176" s="8">
        <v>0</v>
      </c>
      <c r="G176" s="8">
        <v>194</v>
      </c>
      <c r="H176" s="29">
        <v>0</v>
      </c>
      <c r="I176" s="30">
        <f t="shared" si="8"/>
        <v>0.0007199053495164592</v>
      </c>
    </row>
    <row r="177" spans="1:9" ht="15">
      <c r="A177" s="10"/>
      <c r="B177" s="1"/>
      <c r="C177" s="1" t="s">
        <v>101</v>
      </c>
      <c r="D177" s="2" t="s">
        <v>14</v>
      </c>
      <c r="E177" s="8">
        <v>0</v>
      </c>
      <c r="F177" s="8">
        <v>0</v>
      </c>
      <c r="G177" s="8">
        <v>0</v>
      </c>
      <c r="H177" s="29">
        <v>0</v>
      </c>
      <c r="I177" s="30">
        <f t="shared" si="8"/>
        <v>0</v>
      </c>
    </row>
    <row r="178" spans="1:9" ht="15">
      <c r="A178" s="10"/>
      <c r="B178" s="1">
        <v>85420</v>
      </c>
      <c r="C178" s="1"/>
      <c r="D178" s="2" t="s">
        <v>146</v>
      </c>
      <c r="E178" s="8"/>
      <c r="F178" s="8">
        <f>F179</f>
        <v>4255</v>
      </c>
      <c r="G178" s="8">
        <f>G179</f>
        <v>4255</v>
      </c>
      <c r="H178" s="29">
        <f t="shared" si="7"/>
        <v>100</v>
      </c>
      <c r="I178" s="30">
        <f t="shared" si="8"/>
        <v>0.015789676609239866</v>
      </c>
    </row>
    <row r="179" spans="1:9" ht="15">
      <c r="A179" s="10"/>
      <c r="B179" s="1"/>
      <c r="C179" s="1" t="s">
        <v>101</v>
      </c>
      <c r="D179" s="2" t="s">
        <v>14</v>
      </c>
      <c r="E179" s="8"/>
      <c r="F179" s="8">
        <v>4255</v>
      </c>
      <c r="G179" s="8">
        <v>4255</v>
      </c>
      <c r="H179" s="29">
        <f t="shared" si="7"/>
        <v>100</v>
      </c>
      <c r="I179" s="30">
        <f t="shared" si="8"/>
        <v>0.015789676609239866</v>
      </c>
    </row>
    <row r="180" spans="1:9" ht="15">
      <c r="A180" s="10"/>
      <c r="B180" s="1">
        <v>85421</v>
      </c>
      <c r="C180" s="1"/>
      <c r="D180" s="2" t="s">
        <v>113</v>
      </c>
      <c r="E180" s="8">
        <f>E181+E182+E183+E184</f>
        <v>218100</v>
      </c>
      <c r="F180" s="8">
        <f>SUM(F181:F184)</f>
        <v>218100</v>
      </c>
      <c r="G180" s="8">
        <f>G181+G182+G183+G184</f>
        <v>124972</v>
      </c>
      <c r="H180" s="29">
        <f t="shared" si="7"/>
        <v>57.300320953690964</v>
      </c>
      <c r="I180" s="30">
        <f t="shared" si="8"/>
        <v>0.46375263577201514</v>
      </c>
    </row>
    <row r="181" spans="1:9" ht="60">
      <c r="A181" s="10"/>
      <c r="B181" s="1"/>
      <c r="C181" s="1" t="s">
        <v>98</v>
      </c>
      <c r="D181" s="2" t="s">
        <v>82</v>
      </c>
      <c r="E181" s="8">
        <v>7000</v>
      </c>
      <c r="F181" s="8">
        <v>7000</v>
      </c>
      <c r="G181" s="8">
        <v>2927</v>
      </c>
      <c r="H181" s="29">
        <f t="shared" si="7"/>
        <v>41.81428571428572</v>
      </c>
      <c r="I181" s="30">
        <f t="shared" si="8"/>
        <v>0.010861664732137505</v>
      </c>
    </row>
    <row r="182" spans="1:9" ht="15">
      <c r="A182" s="10"/>
      <c r="B182" s="1"/>
      <c r="C182" s="1" t="s">
        <v>99</v>
      </c>
      <c r="D182" s="2" t="s">
        <v>56</v>
      </c>
      <c r="E182" s="8">
        <v>210000</v>
      </c>
      <c r="F182" s="8">
        <v>210000</v>
      </c>
      <c r="G182" s="8">
        <v>118084</v>
      </c>
      <c r="H182" s="29">
        <f t="shared" si="7"/>
        <v>56.23047619047619</v>
      </c>
      <c r="I182" s="30">
        <f t="shared" si="8"/>
        <v>0.43819228501186375</v>
      </c>
    </row>
    <row r="183" spans="1:9" ht="15">
      <c r="A183" s="10"/>
      <c r="B183" s="1"/>
      <c r="C183" s="1" t="s">
        <v>100</v>
      </c>
      <c r="D183" s="2" t="s">
        <v>13</v>
      </c>
      <c r="E183" s="8">
        <v>800</v>
      </c>
      <c r="F183" s="8">
        <v>800</v>
      </c>
      <c r="G183" s="8">
        <v>592</v>
      </c>
      <c r="H183" s="29">
        <f t="shared" si="7"/>
        <v>74</v>
      </c>
      <c r="I183" s="30">
        <f t="shared" si="8"/>
        <v>0.002196824571720329</v>
      </c>
    </row>
    <row r="184" spans="1:9" ht="15">
      <c r="A184" s="10"/>
      <c r="B184" s="1"/>
      <c r="C184" s="1" t="s">
        <v>101</v>
      </c>
      <c r="D184" s="2" t="s">
        <v>14</v>
      </c>
      <c r="E184" s="8">
        <v>300</v>
      </c>
      <c r="F184" s="8">
        <v>300</v>
      </c>
      <c r="G184" s="8">
        <v>3369</v>
      </c>
      <c r="H184" s="31">
        <f t="shared" si="7"/>
        <v>1123</v>
      </c>
      <c r="I184" s="30">
        <f t="shared" si="8"/>
        <v>0.012501861456293563</v>
      </c>
    </row>
    <row r="185" spans="1:9" ht="17.25" customHeight="1">
      <c r="A185" s="11">
        <v>926</v>
      </c>
      <c r="B185" s="3"/>
      <c r="C185" s="3"/>
      <c r="D185" s="4" t="s">
        <v>147</v>
      </c>
      <c r="E185" s="6">
        <v>0</v>
      </c>
      <c r="F185" s="6">
        <f>F186</f>
        <v>200000</v>
      </c>
      <c r="G185" s="6">
        <v>0</v>
      </c>
      <c r="H185" s="29">
        <f t="shared" si="7"/>
        <v>0</v>
      </c>
      <c r="I185" s="30">
        <f t="shared" si="8"/>
        <v>0</v>
      </c>
    </row>
    <row r="186" spans="1:9" ht="15">
      <c r="A186" s="10"/>
      <c r="B186" s="1">
        <v>92605</v>
      </c>
      <c r="C186" s="1"/>
      <c r="D186" s="2" t="s">
        <v>148</v>
      </c>
      <c r="E186" s="5">
        <v>0</v>
      </c>
      <c r="F186" s="5">
        <f>F187</f>
        <v>200000</v>
      </c>
      <c r="G186" s="5">
        <v>0</v>
      </c>
      <c r="H186" s="29">
        <f t="shared" si="7"/>
        <v>0</v>
      </c>
      <c r="I186" s="30">
        <f t="shared" si="8"/>
        <v>0</v>
      </c>
    </row>
    <row r="187" spans="1:9" ht="46.5" customHeight="1">
      <c r="A187" s="10"/>
      <c r="B187" s="1"/>
      <c r="C187" s="1">
        <v>6290</v>
      </c>
      <c r="D187" s="2" t="s">
        <v>149</v>
      </c>
      <c r="E187" s="5">
        <v>0</v>
      </c>
      <c r="F187" s="5">
        <v>200000</v>
      </c>
      <c r="G187" s="5">
        <v>0</v>
      </c>
      <c r="H187" s="29">
        <f t="shared" si="7"/>
        <v>0</v>
      </c>
      <c r="I187" s="30">
        <f t="shared" si="8"/>
        <v>0</v>
      </c>
    </row>
    <row r="188" spans="1:9" ht="14.25">
      <c r="A188" s="11"/>
      <c r="B188" s="3"/>
      <c r="C188" s="3"/>
      <c r="D188" s="4" t="s">
        <v>83</v>
      </c>
      <c r="E188" s="7">
        <f>E5+E8+E12+E24+E30+E39+E52+E64+E67+E70+E78+E89+E120+E123+E142+E151+E185</f>
        <v>53185755</v>
      </c>
      <c r="F188" s="7">
        <f>F5+F8+F12+F24+F30+F39+F52+F64+F67+F70+F78+F89+F120+F123+F142+F151+F185</f>
        <v>57223928</v>
      </c>
      <c r="G188" s="7">
        <f>G5+G8+G12+G24+G30+G39+G52+G64+G67+G70+G78+G89+G120+G123+G142+G151+G185</f>
        <v>27574965</v>
      </c>
      <c r="H188" s="29">
        <f t="shared" si="7"/>
        <v>48.187822758339834</v>
      </c>
      <c r="I188" s="30">
        <f t="shared" si="8"/>
        <v>102.32662276406768</v>
      </c>
    </row>
    <row r="189" spans="1:9" ht="15">
      <c r="A189" s="10"/>
      <c r="B189" s="1"/>
      <c r="C189" s="1" t="s">
        <v>102</v>
      </c>
      <c r="D189" s="2" t="s">
        <v>39</v>
      </c>
      <c r="E189" s="8">
        <v>7653885</v>
      </c>
      <c r="F189" s="8">
        <f>F76</f>
        <v>7653634</v>
      </c>
      <c r="G189" s="8">
        <f>G76</f>
        <v>3088066</v>
      </c>
      <c r="H189" s="29">
        <f t="shared" si="7"/>
        <v>40.347709336506036</v>
      </c>
      <c r="I189" s="30">
        <f t="shared" si="8"/>
        <v>11.459356871442754</v>
      </c>
    </row>
    <row r="190" spans="1:9" ht="15">
      <c r="A190" s="10"/>
      <c r="B190" s="1"/>
      <c r="C190" s="1" t="s">
        <v>103</v>
      </c>
      <c r="D190" s="2" t="s">
        <v>40</v>
      </c>
      <c r="E190" s="8">
        <v>100000</v>
      </c>
      <c r="F190" s="8">
        <f>F77</f>
        <v>100000</v>
      </c>
      <c r="G190" s="8">
        <f>G77</f>
        <v>63357</v>
      </c>
      <c r="H190" s="29">
        <f t="shared" si="7"/>
        <v>63.357</v>
      </c>
      <c r="I190" s="30">
        <f t="shared" si="8"/>
        <v>0.23510847025419745</v>
      </c>
    </row>
    <row r="191" spans="1:9" ht="15">
      <c r="A191" s="10"/>
      <c r="B191" s="1"/>
      <c r="C191" s="1" t="s">
        <v>94</v>
      </c>
      <c r="D191" s="2" t="s">
        <v>37</v>
      </c>
      <c r="E191" s="8">
        <v>1400000</v>
      </c>
      <c r="F191" s="8">
        <f>F72</f>
        <v>1400000</v>
      </c>
      <c r="G191" s="8">
        <f>G72</f>
        <v>606865</v>
      </c>
      <c r="H191" s="29">
        <f t="shared" si="7"/>
        <v>43.3475</v>
      </c>
      <c r="I191" s="30">
        <f t="shared" si="8"/>
        <v>2.251986391413949</v>
      </c>
    </row>
    <row r="192" spans="1:9" ht="30" customHeight="1">
      <c r="A192" s="10"/>
      <c r="B192" s="1"/>
      <c r="C192" s="1" t="s">
        <v>95</v>
      </c>
      <c r="D192" s="2" t="s">
        <v>84</v>
      </c>
      <c r="E192" s="8">
        <v>632</v>
      </c>
      <c r="F192" s="8">
        <f>F32</f>
        <v>632</v>
      </c>
      <c r="G192" s="8">
        <f>G32</f>
        <v>632</v>
      </c>
      <c r="H192" s="29">
        <f t="shared" si="7"/>
        <v>100</v>
      </c>
      <c r="I192" s="30">
        <f t="shared" si="8"/>
        <v>0.0023452586644041352</v>
      </c>
    </row>
    <row r="193" spans="1:9" ht="34.5" customHeight="1">
      <c r="A193" s="10"/>
      <c r="B193" s="1"/>
      <c r="C193" s="1" t="s">
        <v>130</v>
      </c>
      <c r="D193" s="2" t="s">
        <v>131</v>
      </c>
      <c r="E193" s="8">
        <v>150000</v>
      </c>
      <c r="F193" s="8">
        <f>F73</f>
        <v>150000</v>
      </c>
      <c r="G193" s="8">
        <f>G73</f>
        <v>169508</v>
      </c>
      <c r="H193" s="29">
        <f t="shared" si="7"/>
        <v>113.00533333333334</v>
      </c>
      <c r="I193" s="30">
        <f t="shared" si="8"/>
        <v>0.6290191545661649</v>
      </c>
    </row>
    <row r="194" spans="1:9" ht="15" customHeight="1">
      <c r="A194" s="10"/>
      <c r="B194" s="1"/>
      <c r="C194" s="1" t="s">
        <v>143</v>
      </c>
      <c r="D194" s="2" t="s">
        <v>154</v>
      </c>
      <c r="E194" s="8">
        <v>0</v>
      </c>
      <c r="F194" s="8">
        <f>F47</f>
        <v>1500</v>
      </c>
      <c r="G194" s="8">
        <f>G47</f>
        <v>750</v>
      </c>
      <c r="H194" s="29">
        <f t="shared" si="7"/>
        <v>50</v>
      </c>
      <c r="I194" s="30">
        <f t="shared" si="8"/>
        <v>0.0027831392378213633</v>
      </c>
    </row>
    <row r="195" spans="1:9" ht="32.25" customHeight="1">
      <c r="A195" s="10"/>
      <c r="B195" s="1"/>
      <c r="C195" s="1" t="s">
        <v>96</v>
      </c>
      <c r="D195" s="2" t="s">
        <v>135</v>
      </c>
      <c r="E195" s="8">
        <v>0</v>
      </c>
      <c r="F195" s="8">
        <v>0</v>
      </c>
      <c r="G195" s="8">
        <f>G125</f>
        <v>903</v>
      </c>
      <c r="H195" s="29">
        <v>0</v>
      </c>
      <c r="I195" s="30">
        <f t="shared" si="8"/>
        <v>0.0033508996423369207</v>
      </c>
    </row>
    <row r="196" spans="1:9" ht="15">
      <c r="A196" s="10"/>
      <c r="B196" s="1"/>
      <c r="C196" s="1" t="s">
        <v>97</v>
      </c>
      <c r="D196" s="2" t="s">
        <v>12</v>
      </c>
      <c r="E196" s="8">
        <v>5900</v>
      </c>
      <c r="F196" s="8">
        <f>F48+F56+F105+F111</f>
        <v>6150</v>
      </c>
      <c r="G196" s="8">
        <f>G48+G56+G105+G111</f>
        <v>1506</v>
      </c>
      <c r="H196" s="29">
        <f t="shared" si="7"/>
        <v>24.48780487804878</v>
      </c>
      <c r="I196" s="30">
        <f t="shared" si="8"/>
        <v>0.005588543589545297</v>
      </c>
    </row>
    <row r="197" spans="1:9" ht="61.5" customHeight="1">
      <c r="A197" s="10"/>
      <c r="B197" s="1"/>
      <c r="C197" s="1" t="s">
        <v>98</v>
      </c>
      <c r="D197" s="2" t="s">
        <v>77</v>
      </c>
      <c r="E197" s="8">
        <v>158799</v>
      </c>
      <c r="F197" s="8">
        <f>F33+F57+F94+F106+F112+F131+F158+F167+F174+F181</f>
        <v>158799</v>
      </c>
      <c r="G197" s="8">
        <f>G33+G57+G94+G106+G112+G131+G158+G167+G174+G181</f>
        <v>87006</v>
      </c>
      <c r="H197" s="29">
        <f t="shared" si="7"/>
        <v>54.790017569380154</v>
      </c>
      <c r="I197" s="30">
        <f t="shared" si="8"/>
        <v>0.32286641670118066</v>
      </c>
    </row>
    <row r="198" spans="1:9" ht="15">
      <c r="A198" s="10"/>
      <c r="B198" s="1"/>
      <c r="C198" s="1" t="s">
        <v>99</v>
      </c>
      <c r="D198" s="2" t="s">
        <v>56</v>
      </c>
      <c r="E198" s="8">
        <v>4866360</v>
      </c>
      <c r="F198" s="8">
        <f>F132+F153+F168+F175+F182+F163</f>
        <v>5160560</v>
      </c>
      <c r="G198" s="8">
        <f>G132+G153+G168+G175+G182+G163+G58</f>
        <v>2692748</v>
      </c>
      <c r="H198" s="29">
        <f aca="true" t="shared" si="9" ref="H198:H224">(G198/F198)*100</f>
        <v>52.179375881687264</v>
      </c>
      <c r="I198" s="30">
        <f aca="true" t="shared" si="10" ref="I198:I223">SUM((G198/26947987)*100)</f>
        <v>9.992390155153332</v>
      </c>
    </row>
    <row r="199" spans="1:9" ht="15">
      <c r="A199" s="10"/>
      <c r="B199" s="1"/>
      <c r="C199" s="1" t="s">
        <v>151</v>
      </c>
      <c r="D199" s="2" t="s">
        <v>155</v>
      </c>
      <c r="E199" s="8">
        <v>0</v>
      </c>
      <c r="F199" s="8">
        <v>0</v>
      </c>
      <c r="G199" s="8">
        <f>G159</f>
        <v>50</v>
      </c>
      <c r="H199" s="29">
        <v>0</v>
      </c>
      <c r="I199" s="30">
        <f t="shared" si="10"/>
        <v>0.00018554261585475754</v>
      </c>
    </row>
    <row r="200" spans="1:9" ht="30">
      <c r="A200" s="10"/>
      <c r="B200" s="1"/>
      <c r="C200" s="1" t="s">
        <v>112</v>
      </c>
      <c r="D200" s="2" t="s">
        <v>134</v>
      </c>
      <c r="E200" s="8">
        <v>5218700</v>
      </c>
      <c r="F200" s="8">
        <f>F34</f>
        <v>4433858</v>
      </c>
      <c r="G200" s="8">
        <v>0</v>
      </c>
      <c r="H200" s="29">
        <f t="shared" si="9"/>
        <v>0</v>
      </c>
      <c r="I200" s="30">
        <f t="shared" si="10"/>
        <v>0</v>
      </c>
    </row>
    <row r="201" spans="1:9" ht="15">
      <c r="A201" s="10"/>
      <c r="B201" s="1"/>
      <c r="C201" s="1" t="s">
        <v>150</v>
      </c>
      <c r="D201" s="2" t="s">
        <v>156</v>
      </c>
      <c r="E201" s="8">
        <v>0</v>
      </c>
      <c r="F201" s="8">
        <v>0</v>
      </c>
      <c r="G201" s="8">
        <f>G74</f>
        <v>438</v>
      </c>
      <c r="H201" s="29">
        <v>0</v>
      </c>
      <c r="I201" s="30">
        <f t="shared" si="10"/>
        <v>0.001625353314887676</v>
      </c>
    </row>
    <row r="202" spans="1:9" ht="15">
      <c r="A202" s="10"/>
      <c r="B202" s="1"/>
      <c r="C202" s="1" t="s">
        <v>100</v>
      </c>
      <c r="D202" s="2" t="s">
        <v>13</v>
      </c>
      <c r="E202" s="8">
        <v>19590</v>
      </c>
      <c r="F202" s="8">
        <f>F14+F35+F49+F59+F91+F96+F107+F126+F133+F137+F146+F160+F169+F176+F183+F113</f>
        <v>86302</v>
      </c>
      <c r="G202" s="8">
        <f>G14+G35+G49+G59+G91+G96+G107+G126+G133+G137+G146+G160+G169+G176+G183+G113+G26</f>
        <v>93540</v>
      </c>
      <c r="H202" s="29">
        <f t="shared" si="9"/>
        <v>108.38682765173459</v>
      </c>
      <c r="I202" s="30">
        <f t="shared" si="10"/>
        <v>0.34711312574108044</v>
      </c>
    </row>
    <row r="203" spans="1:9" ht="15">
      <c r="A203" s="10"/>
      <c r="B203" s="1"/>
      <c r="C203" s="1" t="s">
        <v>101</v>
      </c>
      <c r="D203" s="2" t="s">
        <v>67</v>
      </c>
      <c r="E203" s="8">
        <v>365641</v>
      </c>
      <c r="F203" s="8">
        <f>F15+F27+F36+F50+F60+F92+F97+F101+F108+F127+F134+F138+F147+F154+F164+F170+F177+F184+F114+F161+F179</f>
        <v>389998</v>
      </c>
      <c r="G203" s="8">
        <f>G15+G27+G36+G50+G60+G92+G97+G101+G108+G127+G134+G138+G147+G154+G164+G170+G177+G184+G114+G161+G179+G144</f>
        <v>259137</v>
      </c>
      <c r="H203" s="29">
        <f t="shared" si="9"/>
        <v>66.44572536269416</v>
      </c>
      <c r="I203" s="30">
        <f t="shared" si="10"/>
        <v>0.961619136895086</v>
      </c>
    </row>
    <row r="204" spans="1:9" ht="30">
      <c r="A204" s="10"/>
      <c r="B204" s="1"/>
      <c r="C204" s="1">
        <v>2008</v>
      </c>
      <c r="D204" s="2" t="s">
        <v>128</v>
      </c>
      <c r="E204" s="8">
        <v>242370</v>
      </c>
      <c r="F204" s="8">
        <f>F148</f>
        <v>222800</v>
      </c>
      <c r="G204" s="8">
        <f>G148</f>
        <v>149570</v>
      </c>
      <c r="H204" s="29">
        <f t="shared" si="9"/>
        <v>67.13195691202873</v>
      </c>
      <c r="I204" s="30">
        <f t="shared" si="10"/>
        <v>0.5550321810679217</v>
      </c>
    </row>
    <row r="205" spans="1:9" ht="47.25" customHeight="1">
      <c r="A205" s="10"/>
      <c r="B205" s="1"/>
      <c r="C205" s="1">
        <v>2110</v>
      </c>
      <c r="D205" s="2" t="s">
        <v>6</v>
      </c>
      <c r="E205" s="8">
        <v>2616973</v>
      </c>
      <c r="F205" s="8">
        <f>F7+F37+F41+F43+F45+F51+F54+F66+F69+F122</f>
        <v>2572333</v>
      </c>
      <c r="G205" s="8">
        <f>G7+G37+G41+G43+G45+G51+G54+G66+G69+G122</f>
        <v>1810860</v>
      </c>
      <c r="H205" s="29">
        <f t="shared" si="9"/>
        <v>70.39757294253893</v>
      </c>
      <c r="I205" s="30">
        <f t="shared" si="10"/>
        <v>6.719834026934925</v>
      </c>
    </row>
    <row r="206" spans="1:9" ht="30">
      <c r="A206" s="10"/>
      <c r="B206" s="1"/>
      <c r="C206" s="1">
        <v>2130</v>
      </c>
      <c r="D206" s="2" t="s">
        <v>91</v>
      </c>
      <c r="E206" s="8">
        <v>5357452</v>
      </c>
      <c r="F206" s="8">
        <f>F16+F22+F135+F139+F128</f>
        <v>7048120</v>
      </c>
      <c r="G206" s="8">
        <f>G16+G22+G135+G139+G128</f>
        <v>2696153</v>
      </c>
      <c r="H206" s="29">
        <f t="shared" si="9"/>
        <v>38.25350589944553</v>
      </c>
      <c r="I206" s="30">
        <f t="shared" si="10"/>
        <v>10.005025607293042</v>
      </c>
    </row>
    <row r="207" spans="1:9" ht="75">
      <c r="A207" s="10"/>
      <c r="B207" s="1"/>
      <c r="C207" s="1">
        <v>2139</v>
      </c>
      <c r="D207" s="2" t="s">
        <v>139</v>
      </c>
      <c r="E207" s="8">
        <v>16386</v>
      </c>
      <c r="F207" s="8">
        <f>F29</f>
        <v>19849</v>
      </c>
      <c r="G207" s="8">
        <f>G29</f>
        <v>0</v>
      </c>
      <c r="H207" s="29">
        <f t="shared" si="9"/>
        <v>0</v>
      </c>
      <c r="I207" s="30">
        <f t="shared" si="10"/>
        <v>0</v>
      </c>
    </row>
    <row r="208" spans="1:9" ht="35.25" customHeight="1">
      <c r="A208" s="10"/>
      <c r="B208" s="1"/>
      <c r="C208" s="1">
        <v>2310</v>
      </c>
      <c r="D208" s="2" t="s">
        <v>85</v>
      </c>
      <c r="E208" s="8">
        <v>4118509</v>
      </c>
      <c r="F208" s="8">
        <f>F98+F103+F116+F119+F155+F172+F62</f>
        <v>4099159</v>
      </c>
      <c r="G208" s="8">
        <f>G98+G103+G116+G119+G155+G172+G62</f>
        <v>2489448</v>
      </c>
      <c r="H208" s="29">
        <f t="shared" si="9"/>
        <v>60.73070110234807</v>
      </c>
      <c r="I208" s="30">
        <f t="shared" si="10"/>
        <v>9.237973879087889</v>
      </c>
    </row>
    <row r="209" spans="1:9" ht="31.5" customHeight="1">
      <c r="A209" s="10"/>
      <c r="B209" s="1"/>
      <c r="C209" s="1">
        <v>2320</v>
      </c>
      <c r="D209" s="2" t="s">
        <v>86</v>
      </c>
      <c r="E209" s="8">
        <v>1947721</v>
      </c>
      <c r="F209" s="8">
        <f>F129+F141+F149</f>
        <v>1947721</v>
      </c>
      <c r="G209" s="8">
        <f>G129+G141+G149</f>
        <v>1033429</v>
      </c>
      <c r="H209" s="29">
        <f t="shared" si="9"/>
        <v>53.058369242822764</v>
      </c>
      <c r="I209" s="30">
        <f t="shared" si="10"/>
        <v>3.834902399203324</v>
      </c>
    </row>
    <row r="210" spans="1:9" ht="47.25" customHeight="1">
      <c r="A210" s="10"/>
      <c r="B210" s="1"/>
      <c r="C210" s="1">
        <v>2360</v>
      </c>
      <c r="D210" s="2" t="s">
        <v>87</v>
      </c>
      <c r="E210" s="8">
        <v>259585</v>
      </c>
      <c r="F210" s="8">
        <f>F38</f>
        <v>259585</v>
      </c>
      <c r="G210" s="8">
        <f>G38</f>
        <v>195343</v>
      </c>
      <c r="H210" s="29">
        <f t="shared" si="9"/>
        <v>75.25203690506001</v>
      </c>
      <c r="I210" s="30">
        <f t="shared" si="10"/>
        <v>0.724889024178318</v>
      </c>
    </row>
    <row r="211" spans="1:9" ht="31.5" customHeight="1">
      <c r="A211" s="10"/>
      <c r="B211" s="1"/>
      <c r="C211" s="1">
        <v>2440</v>
      </c>
      <c r="D211" s="2" t="s">
        <v>69</v>
      </c>
      <c r="E211" s="8">
        <v>674500</v>
      </c>
      <c r="F211" s="8">
        <f>F10+F17+F150</f>
        <v>1060660</v>
      </c>
      <c r="G211" s="8">
        <f>G10+G17+G150</f>
        <v>336000</v>
      </c>
      <c r="H211" s="29">
        <f t="shared" si="9"/>
        <v>31.67838892764882</v>
      </c>
      <c r="I211" s="30">
        <f t="shared" si="10"/>
        <v>1.2468463785439707</v>
      </c>
    </row>
    <row r="212" spans="1:9" ht="45">
      <c r="A212" s="10"/>
      <c r="B212" s="1"/>
      <c r="C212" s="1">
        <v>2460</v>
      </c>
      <c r="D212" s="2" t="s">
        <v>89</v>
      </c>
      <c r="E212" s="8">
        <v>110920</v>
      </c>
      <c r="F212" s="8">
        <f>F11</f>
        <v>115789</v>
      </c>
      <c r="G212" s="8">
        <f>G11</f>
        <v>57789</v>
      </c>
      <c r="H212" s="29">
        <f t="shared" si="9"/>
        <v>49.90888599089723</v>
      </c>
      <c r="I212" s="30">
        <f t="shared" si="10"/>
        <v>0.2144464445526117</v>
      </c>
    </row>
    <row r="213" spans="1:9" ht="30">
      <c r="A213" s="10"/>
      <c r="B213" s="1"/>
      <c r="C213" s="1">
        <v>2700</v>
      </c>
      <c r="D213" s="2" t="s">
        <v>121</v>
      </c>
      <c r="E213" s="8">
        <v>0</v>
      </c>
      <c r="F213" s="8">
        <f>F109+F165+F63</f>
        <v>241200</v>
      </c>
      <c r="G213" s="8">
        <f>G109+G165+G63</f>
        <v>107000</v>
      </c>
      <c r="H213" s="29">
        <f t="shared" si="9"/>
        <v>44.36152570480928</v>
      </c>
      <c r="I213" s="30">
        <f t="shared" si="10"/>
        <v>0.39706119792918115</v>
      </c>
    </row>
    <row r="214" spans="1:9" ht="33" customHeight="1">
      <c r="A214" s="10"/>
      <c r="B214" s="1"/>
      <c r="C214" s="1">
        <v>2708</v>
      </c>
      <c r="D214" s="2" t="s">
        <v>17</v>
      </c>
      <c r="E214" s="8">
        <v>139283</v>
      </c>
      <c r="F214" s="8">
        <f>F28</f>
        <v>360246</v>
      </c>
      <c r="G214" s="8">
        <f>G28</f>
        <v>0</v>
      </c>
      <c r="H214" s="29">
        <f t="shared" si="9"/>
        <v>0</v>
      </c>
      <c r="I214" s="30">
        <f t="shared" si="10"/>
        <v>0</v>
      </c>
    </row>
    <row r="215" spans="1:9" ht="48.75" customHeight="1">
      <c r="A215" s="10"/>
      <c r="B215" s="1"/>
      <c r="C215" s="1">
        <v>2710</v>
      </c>
      <c r="D215" s="2" t="s">
        <v>122</v>
      </c>
      <c r="E215" s="8"/>
      <c r="F215" s="8">
        <f>F18</f>
        <v>435000</v>
      </c>
      <c r="G215" s="8">
        <f>G18</f>
        <v>0</v>
      </c>
      <c r="H215" s="29">
        <f t="shared" si="9"/>
        <v>0</v>
      </c>
      <c r="I215" s="30">
        <f t="shared" si="10"/>
        <v>0</v>
      </c>
    </row>
    <row r="216" spans="1:9" ht="15">
      <c r="A216" s="10"/>
      <c r="B216" s="1"/>
      <c r="C216" s="1">
        <v>2920</v>
      </c>
      <c r="D216" s="2" t="s">
        <v>43</v>
      </c>
      <c r="E216" s="8">
        <v>17700049</v>
      </c>
      <c r="F216" s="8">
        <f>F80+F84+F88</f>
        <v>18473056</v>
      </c>
      <c r="G216" s="8">
        <f>G80+G84+G88</f>
        <v>11007890</v>
      </c>
      <c r="H216" s="29">
        <f t="shared" si="9"/>
        <v>59.58889530784728</v>
      </c>
      <c r="I216" s="30">
        <f t="shared" si="10"/>
        <v>40.848654112828534</v>
      </c>
    </row>
    <row r="217" spans="1:9" ht="45">
      <c r="A217" s="10"/>
      <c r="B217" s="1"/>
      <c r="C217" s="1">
        <v>6260</v>
      </c>
      <c r="D217" s="2" t="s">
        <v>125</v>
      </c>
      <c r="E217" s="8">
        <v>0</v>
      </c>
      <c r="F217" s="8">
        <v>0</v>
      </c>
      <c r="G217" s="8"/>
      <c r="H217" s="29">
        <v>0</v>
      </c>
      <c r="I217" s="30">
        <f t="shared" si="10"/>
        <v>0</v>
      </c>
    </row>
    <row r="218" spans="1:9" ht="45">
      <c r="A218" s="10"/>
      <c r="B218" s="1"/>
      <c r="C218" s="1">
        <v>6180</v>
      </c>
      <c r="D218" s="2" t="s">
        <v>123</v>
      </c>
      <c r="E218" s="8">
        <v>0</v>
      </c>
      <c r="F218" s="8">
        <v>0</v>
      </c>
      <c r="G218" s="8"/>
      <c r="H218" s="29">
        <v>0</v>
      </c>
      <c r="I218" s="30">
        <f t="shared" si="10"/>
        <v>0</v>
      </c>
    </row>
    <row r="219" spans="1:9" ht="45">
      <c r="A219" s="10"/>
      <c r="B219" s="1"/>
      <c r="C219" s="1">
        <v>6290</v>
      </c>
      <c r="D219" s="2" t="s">
        <v>126</v>
      </c>
      <c r="E219" s="8">
        <v>0</v>
      </c>
      <c r="F219" s="8">
        <f>F187</f>
        <v>200000</v>
      </c>
      <c r="G219" s="8">
        <f>G187</f>
        <v>0</v>
      </c>
      <c r="H219" s="29">
        <f t="shared" si="9"/>
        <v>0</v>
      </c>
      <c r="I219" s="30">
        <f t="shared" si="10"/>
        <v>0</v>
      </c>
    </row>
    <row r="220" spans="1:9" ht="72.75" customHeight="1">
      <c r="A220" s="10"/>
      <c r="B220" s="1"/>
      <c r="C220" s="1">
        <v>6298</v>
      </c>
      <c r="D220" s="2" t="s">
        <v>107</v>
      </c>
      <c r="E220" s="5">
        <v>0</v>
      </c>
      <c r="F220" s="5">
        <f>F20</f>
        <v>626977</v>
      </c>
      <c r="G220" s="5">
        <f>G20</f>
        <v>626977</v>
      </c>
      <c r="H220" s="29">
        <f t="shared" si="9"/>
        <v>100</v>
      </c>
      <c r="I220" s="30">
        <f t="shared" si="10"/>
        <v>2.3266190532153663</v>
      </c>
    </row>
    <row r="221" spans="1:9" ht="44.25" customHeight="1">
      <c r="A221" s="10"/>
      <c r="B221" s="1"/>
      <c r="C221" s="1">
        <v>6410</v>
      </c>
      <c r="D221" s="2" t="s">
        <v>34</v>
      </c>
      <c r="E221" s="8">
        <v>0</v>
      </c>
      <c r="F221" s="8">
        <v>0</v>
      </c>
      <c r="G221" s="8"/>
      <c r="H221" s="29">
        <v>0</v>
      </c>
      <c r="I221" s="30">
        <f t="shared" si="10"/>
        <v>0</v>
      </c>
    </row>
    <row r="222" spans="1:9" ht="74.25" customHeight="1">
      <c r="A222" s="10"/>
      <c r="B222" s="1"/>
      <c r="C222" s="1">
        <v>6439</v>
      </c>
      <c r="D222" s="2" t="s">
        <v>109</v>
      </c>
      <c r="E222" s="5">
        <v>0</v>
      </c>
      <c r="F222" s="5">
        <v>0</v>
      </c>
      <c r="G222" s="5"/>
      <c r="H222" s="29">
        <v>0</v>
      </c>
      <c r="I222" s="30">
        <f t="shared" si="10"/>
        <v>0</v>
      </c>
    </row>
    <row r="223" spans="1:9" ht="45" customHeight="1">
      <c r="A223" s="10"/>
      <c r="B223" s="1"/>
      <c r="C223" s="1">
        <v>6610</v>
      </c>
      <c r="D223" s="2" t="s">
        <v>120</v>
      </c>
      <c r="E223" s="5">
        <v>62500</v>
      </c>
      <c r="F223" s="5">
        <v>0</v>
      </c>
      <c r="G223" s="5"/>
      <c r="H223" s="29">
        <v>0</v>
      </c>
      <c r="I223" s="30">
        <f t="shared" si="10"/>
        <v>0</v>
      </c>
    </row>
    <row r="224" spans="1:9" ht="15.75" thickBot="1">
      <c r="A224" s="23"/>
      <c r="B224" s="24"/>
      <c r="C224" s="24"/>
      <c r="D224" s="25" t="s">
        <v>88</v>
      </c>
      <c r="E224" s="26">
        <f>SUM(E189:E223)</f>
        <v>53185755</v>
      </c>
      <c r="F224" s="26">
        <f>SUM(F189:F223)</f>
        <v>57223928</v>
      </c>
      <c r="G224" s="26">
        <f>SUM(G189:G223)</f>
        <v>27574965</v>
      </c>
      <c r="H224" s="29">
        <f t="shared" si="9"/>
        <v>48.187822758339834</v>
      </c>
      <c r="I224" s="30">
        <f>SUM((G224/26947987)*100)</f>
        <v>102.32662276406768</v>
      </c>
    </row>
    <row r="225" spans="5:8" ht="12.75">
      <c r="E225" s="28"/>
      <c r="F225" s="28"/>
      <c r="G225" s="28"/>
      <c r="H225" s="27"/>
    </row>
    <row r="226" spans="5:8" ht="12.75">
      <c r="E226" s="18"/>
      <c r="F226" s="18"/>
      <c r="G226" s="18"/>
      <c r="H226" s="18"/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  <headerFooter alignWithMargins="0">
    <oddHeader xml:space="preserve">&amp;RZałącznik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2009-07-17T08:37:40Z</cp:lastPrinted>
  <dcterms:created xsi:type="dcterms:W3CDTF">2005-11-08T07:22:52Z</dcterms:created>
  <dcterms:modified xsi:type="dcterms:W3CDTF">2009-08-20T10:15:19Z</dcterms:modified>
  <cp:category/>
  <cp:version/>
  <cp:contentType/>
  <cp:contentStatus/>
</cp:coreProperties>
</file>