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<sst xmlns="http://schemas.openxmlformats.org/spreadsheetml/2006/main" count="386" uniqueCount="170">
  <si>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</si>
  <si>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</si>
  <si>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</si>
  <si>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</si>
  <si>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</si>
  <si>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</si>
  <si>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</si>
  <si>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</si>
  <si>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</si>
  <si>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Wpływy z różnych dochodów</t>
  </si>
  <si>
    <t>GOSPODARKA MIESZKANIOWA</t>
  </si>
  <si>
    <t>Gospodarka gruntami i nieruchomościami</t>
  </si>
  <si>
    <t xml:space="preserve">Dochody jednostek samorządu terytorialnego  związane z realizacją zadań  z zakresu administracji rządowej  oraz innych zadań zleconych ustawami </t>
  </si>
  <si>
    <t>DZIAŁALNOŚĆ USŁUGOWA</t>
  </si>
  <si>
    <t>Nadzór budowlany</t>
  </si>
  <si>
    <t>ADMINISTRACJA PUBLICZNA</t>
  </si>
  <si>
    <t>Starostwa Powiatowe</t>
  </si>
  <si>
    <t>Wpływy z innych opłat stanowiących dochody jednostek samorządu terytorialnego na podstawie ustaw</t>
  </si>
  <si>
    <t>Wpływy z opłaty komunikacyjnej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</si>
  <si>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</si>
  <si>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</si>
  <si>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</si>
  <si>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</si>
  <si>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</si>
  <si>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</si>
  <si>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</si>
  <si>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</si>
  <si>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</si>
  <si>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</si>
  <si>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</si>
  <si>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</si>
  <si>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</si>
  <si>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</si>
  <si>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</si>
  <si>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</si>
  <si>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</si>
  <si>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</si>
  <si>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</si>
  <si>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</si>
  <si>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</si>
  <si>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</si>
  <si>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</si>
  <si>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</si>
  <si>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</si>
  <si>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</si>
  <si>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</si>
  <si>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</si>
  <si>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</si>
  <si>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</si>
  <si>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</si>
  <si>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</si>
  <si>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</si>
  <si>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</si>
  <si>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</si>
  <si>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</si>
  <si>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</si>
  <si>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</si>
  <si>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</si>
  <si>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</si>
  <si>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</si>
  <si>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</si>
  <si>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</si>
  <si>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</si>
  <si>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</si>
  <si>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</si>
  <si>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</si>
  <si>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</si>
  <si>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</si>
  <si>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</si>
  <si>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</si>
  <si>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</si>
  <si>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</si>
  <si>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</si>
  <si>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</si>
  <si>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</si>
  <si>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</si>
  <si>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</si>
  <si>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</si>
  <si>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</si>
  <si>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</si>
  <si>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</si>
  <si>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</si>
  <si>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</si>
  <si>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</si>
  <si>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</si>
  <si>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</si>
  <si>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</si>
  <si>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</si>
  <si>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</si>
  <si>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</si>
  <si>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</si>
  <si>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</si>
  <si>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 xml:space="preserve">                             WEDŁUG ŹRÓDEŁ I DZIAŁÓW KLASYFIKACJI BUDŻETOWEJ                  (w zł)</t>
  </si>
  <si>
    <t xml:space="preserve"> 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</si>
  <si>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</si>
  <si>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</si>
  <si>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O650</t>
  </si>
  <si>
    <t>Wpływy z opłat za wydanie prawa jazdy</t>
  </si>
  <si>
    <t>Wpływy  z opłat za wydanie prawa jazdy</t>
  </si>
  <si>
    <t>WYMIAR SPRAWIEDLIWOŚCI</t>
  </si>
  <si>
    <t>Nieodpłatna pomoc prawna</t>
  </si>
  <si>
    <t>Udziały powiatów w podatkach stanowiących dochód budżetu państwa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</si>
  <si>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</si>
  <si>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</si>
  <si>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</si>
  <si>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celowe otrzymane z budżetu państwa  na realizację inwestycji i zakupów inwestycyjnych własnych powiatu</t>
  </si>
  <si>
    <t>Młodzieżowe ośrodki wychowawcze</t>
  </si>
  <si>
    <t>RODZINA</t>
  </si>
  <si>
    <t>Działalność placówek opiekuńczo-wychowawczych</t>
  </si>
  <si>
    <t>Plan na 2017 wg uchwały budżetowej</t>
  </si>
  <si>
    <t>Plan na 2017 rok po zmianach</t>
  </si>
  <si>
    <t>O470</t>
  </si>
  <si>
    <t>Wpływy z opłat za trwały zarząd ,użytkowanie i służebności</t>
  </si>
  <si>
    <t>Zadania z zakresu geodezji i kartografii</t>
  </si>
  <si>
    <t>Dotacje celowe  w ramach programów finansowanych z udziałem środków europejskich oraz środków, o których mowa w art.5 ust.3 pkt.5  lit.a i b ustawy,lub płatności w ramach budżetu środków europejskich realizowanych przez jednostki samorządu terytorialnego</t>
  </si>
  <si>
    <t>Dotacje celowe  w ramach programów finansowanych z udziałem środków europejskich oraz środków, o których mowa w art.5 ust.1 pkt 3 oraz ust.3 pkt.5 i 6 ustawy,lub płatności w ramach budżetu środków europejskich z wyłączeniem  dochodów klasyfikowanych w paragrafie 205</t>
  </si>
  <si>
    <t>Dotacje celowe  w ramach programów finansowanych z udziałem środków europejskich oraz środków, o których mowa w art.5 ust.3 pkt.5  lit.a i b ustawy, lub płatności w ramach budżetu środków europejskich realizowanych przez jednostki samorządu terytorialnego</t>
  </si>
  <si>
    <t>Dotacje celowe  w ramach programów finansowanych z udziałem środków europejskich oraz środków, o których mowa w art.5 ust.3 pkt.5  lit.a i b ustawy , lub płatności w ramach budżetu środków europejskich realizowanych przez jednostki samorządu terytorialnego</t>
  </si>
  <si>
    <t xml:space="preserve">Dotacje celowe w ramach programów finansowanych z udziałem środków europejskich oraz środków o których mowa w art.5 ust.3 pkt 5 lit a  i  b ustawy, lub płatności w ramach budżetu środków europejskich, realizowanych przez jednostki samorządu terytorialnego </t>
  </si>
  <si>
    <t>Wpływy z pozostałych odsetek</t>
  </si>
  <si>
    <t>Wpływy z najmu i dzierżawy  składników majątkowych Skarbu Państwa , jednostek samorządu terytorialnego lub innych jednostek zaliczanych do sektora finansów publicznych oraz innych umów o podobnym charakterze</t>
  </si>
  <si>
    <t>Wpływy  z najmu i dzierżawy  składników majątkowych Skarbu Państwa , jst lub innych jednostek zaliczanych do sektora finansów publiczn.oraz innych umów o podobnym charakterze</t>
  </si>
  <si>
    <t>Wpływy z najmu i dzierżawy  składników majątkowych Skarbu Państwa ,  jednostek samorządu terytorialnego lub innych jednostek zaliczanych do sektora finansów publicznych oraz innych umów o podobnym charakterze</t>
  </si>
  <si>
    <t>Wpływy z najmu i dzierżawy  składników majątkowych Skarbu Państwa  , jednostek samorządu terytorialnego lub innych jednostek zaliczanych do sektora finansów publicznych oraz innych umów o podobnym charakterze</t>
  </si>
  <si>
    <t>O550</t>
  </si>
  <si>
    <t>O640</t>
  </si>
  <si>
    <t>O590</t>
  </si>
  <si>
    <t>O940</t>
  </si>
  <si>
    <t>O927</t>
  </si>
  <si>
    <t>O929</t>
  </si>
  <si>
    <t>Wpływy z opłat z tytułu użytkowania wieczystego nieruchomości</t>
  </si>
  <si>
    <t>Wpływy z opłat za koncesje i licencje</t>
  </si>
  <si>
    <t>Wpływy z opłat z koncesje i licencje</t>
  </si>
  <si>
    <t>Wpływy z rozliczeń/zwrotów z lat ubiegłych</t>
  </si>
  <si>
    <t xml:space="preserve">Dotacje celowe w ramach programów finansowanych z udziałem środków europejskich oraz środków o których mowa w art.5 ust.3 pkt 5 lit a  i b  ustawy, lub płatności w ramach budżetu środków europejskich, realizowanych przez jednostki samorządu terytorialnego </t>
  </si>
  <si>
    <t>DOCHODY OD OSÓB PRAWNYCH , OD OSÓB FIZYCZNYCH  I OD INNYCH JEDNOSTEK NIEPOSIADAJĄCYCH OSOBOWOŚCI PRAWNEJ  ORAZ WYDATKI ZWIĄZANE Z ICH POBOREM</t>
  </si>
  <si>
    <t>Wpływy z tytułu kosztów egzekucyjnych,opłaty komorniczej i kosztów upomnień.</t>
  </si>
  <si>
    <t>Wpływy z podatku dochodowego od osób fizycznych</t>
  </si>
  <si>
    <t>Wpływy z podatku dochodowego od osób prawnych</t>
  </si>
  <si>
    <t>Dotacje otrzymane z państwowych funduszy celowych na realizację zadań bieżących jednostek sektora finansów publicznych</t>
  </si>
  <si>
    <t>Realizacja zadań wymagających stosowania specjalnej organizacji  nauki i metod pracy dla dzieci i młodzieży w szkołach podstawowych,gimnazjach, 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</si>
  <si>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</si>
  <si>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Wpływy z otrzymanych spadków,zapisów i darowizn w postaci pienieżnej</t>
  </si>
  <si>
    <t xml:space="preserve">Dotacje celowe w ramach programów finansowanych z udziałem środków europejskich oraz środków o których mowa w art.5 ust.3 pkt 5 lit a  i  ustawy, lub płatności w ramach budżetu środków europejskich, realizowanych przez jednostki samorządu terytorialnego </t>
  </si>
  <si>
    <t>Pomoc materialna dla uczniów o charakterze socjalnym</t>
  </si>
  <si>
    <t>Pomoc materialna dla uczniów o charakterze motywacyjnym</t>
  </si>
  <si>
    <t>Dotacje celowe z państwowych funduszy celowych na realizację  zadań  bieżących jednostek sektora finansów publicznych</t>
  </si>
  <si>
    <t>O1042</t>
  </si>
  <si>
    <t>Wyłączenie z produkcji gruntów rolnych</t>
  </si>
  <si>
    <t>Dotacja celowa otrzymana z tytułu pomocy finansowej udzielonej między jednostkami samorządu terytorialnego na dofinansowanie własnych zadań inwestycyjnych i zakupów inwestycyjnych</t>
  </si>
  <si>
    <t>Wpływy z wpłat gmin i powiatów na rzecz innych jednostek samorządu  terytorialnego oraz związków gmin, związków powiatowo-gminnych lub związków powiatów dofinansowanie zadań  bieżących</t>
  </si>
  <si>
    <t xml:space="preserve">Dotacje celowe w ramach programów finansowanych z udziałem środków europejskich oraz środków o których mowa w art.5 ust.3 pkt 5 lit a  i b ustawy, lub płatności w ramach budżetu środków europejskich , realizowanych przez jednostki samorządu terytorialnego </t>
  </si>
  <si>
    <t xml:space="preserve">Dotacje celowe w ramach programów finansowanych z udziałem środków europejskich oraz środków o mktórych mowa w art..5 ust.3 pkt 5 lit a  i  b ustawy, lub płatności w ramach budżetu środków europejskich, realizowanych przez jednostki samorządu terytorialnego </t>
  </si>
  <si>
    <t>O610</t>
  </si>
  <si>
    <t>Wpływy z wpłat gmin i powiatów na rzecz innych jednostek samorządu  terytorialnego oraz związków gmin, związków powiatowo-gminnych lub związków powiatów  na dofinansowanie zadań  bieżących</t>
  </si>
  <si>
    <t xml:space="preserve">DOCHODY POWIATU PLANOWANE DO REALIZACJI I ZREALIZOWANE  W III KWARTALE 2017 ROKU </t>
  </si>
  <si>
    <t>Wykonanie na 30.09.2017</t>
  </si>
  <si>
    <t>Szkoły podstawowe</t>
  </si>
  <si>
    <t>Środki na dofinansowanie własnych zadań bieżących gmin,powiatów (związków gmin, związów kpowiatowo-gminnych,związkó powiatów),samorządów województw ,pozyskane z innych źródeł</t>
  </si>
  <si>
    <t>Wpływy z opłat egzaminacyjnycg oraz opłat za wydawanie świadectw,dyplomów,zaświadczeń,certyfikatów i ich duplikatów</t>
  </si>
  <si>
    <t>Dotacje celowe otrzymane z budżetu państwa na zadania bieżące z zakresu  administracji rządowej oraz inne zadania zlecone ustawami realizowane przez powiat</t>
  </si>
  <si>
    <t>Środki otrzymane od pozostałych jednostek zaliczanych do sektora finansów publicznych na realizację zadań  bieżących jednostek zaliczanych do sektora finansów publicznych</t>
  </si>
  <si>
    <t>z tego:</t>
  </si>
  <si>
    <t>Wpływy z opłat egzaminacyjnych oraz opłat za wydawanie świadectw, dyplomów,zaświadczeń,certyfikatów i ich duplikatów</t>
  </si>
  <si>
    <t>Wpływy z tytułu kosztów egzekucyjnych,opłaty komorniczej i kosztów upomnień</t>
  </si>
  <si>
    <t>O950</t>
  </si>
  <si>
    <t>O870</t>
  </si>
  <si>
    <t>dochody majatkowe</t>
  </si>
  <si>
    <t>Wpływy ze sprzedaży składników majątkowych</t>
  </si>
  <si>
    <t>Wpływy z tytułu kar i odszkodowań wynikających z umów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</si>
</sst>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3" fontId="6" fillId="0" borderId="12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43" fontId="6" fillId="0" borderId="17" xfId="42" applyFont="1" applyBorder="1" applyAlignment="1">
      <alignment wrapText="1"/>
    </xf>
    <xf numFmtId="43" fontId="7" fillId="0" borderId="12" xfId="42" applyFont="1" applyBorder="1" applyAlignment="1">
      <alignment wrapText="1"/>
    </xf>
    <xf numFmtId="43" fontId="6" fillId="0" borderId="12" xfId="42" applyFont="1" applyBorder="1" applyAlignment="1">
      <alignment wrapText="1"/>
    </xf>
    <xf numFmtId="43" fontId="7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horizontal="center" wrapText="1"/>
    </xf>
    <xf numFmtId="43" fontId="6" fillId="0" borderId="12" xfId="42" applyFont="1" applyBorder="1" applyAlignment="1">
      <alignment vertical="center" wrapText="1"/>
    </xf>
    <xf numFmtId="43" fontId="7" fillId="0" borderId="16" xfId="42" applyFont="1" applyBorder="1" applyAlignment="1">
      <alignment horizontal="center" wrapText="1"/>
    </xf>
    <xf numFmtId="43" fontId="6" fillId="0" borderId="17" xfId="42" applyFont="1" applyFill="1" applyBorder="1" applyAlignment="1">
      <alignment horizontal="center" wrapText="1"/>
    </xf>
    <xf numFmtId="43" fontId="6" fillId="0" borderId="17" xfId="4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3" fontId="7" fillId="0" borderId="12" xfId="42" applyFont="1" applyBorder="1" applyAlignment="1">
      <alignment wrapText="1"/>
    </xf>
    <xf numFmtId="43" fontId="6" fillId="0" borderId="16" xfId="42" applyFont="1" applyBorder="1" applyAlignment="1">
      <alignment wrapText="1"/>
    </xf>
    <xf numFmtId="43" fontId="6" fillId="0" borderId="17" xfId="42" applyFont="1" applyBorder="1" applyAlignment="1">
      <alignment horizontal="center" wrapText="1"/>
    </xf>
    <xf numFmtId="43" fontId="6" fillId="0" borderId="19" xfId="42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1">
      <selection activeCell="D268" sqref="D268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6.421875" style="0" customWidth="1"/>
    <col min="4" max="4" width="50.57421875" style="0" customWidth="1"/>
    <col min="5" max="6" width="13.421875" style="0" customWidth="1"/>
    <col min="7" max="7" width="13.28125" style="0" customWidth="1"/>
    <col min="8" max="8" width="9.57421875" style="0" customWidth="1"/>
    <col min="9" max="9" width="9.8515625" style="0" customWidth="1"/>
  </cols>
  <sheetData>
    <row r="1" spans="1:9" ht="12.75" customHeight="1">
      <c r="A1" s="43" t="s">
        <v>155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 thickBot="1">
      <c r="A2" s="44" t="s">
        <v>92</v>
      </c>
      <c r="B2" s="44"/>
      <c r="C2" s="44"/>
      <c r="D2" s="44"/>
      <c r="E2" s="44"/>
      <c r="F2" s="44"/>
      <c r="G2" s="44"/>
      <c r="H2" s="44"/>
      <c r="I2" s="44"/>
    </row>
    <row r="3" spans="1:9" ht="42.75" customHeight="1">
      <c r="A3" s="35" t="s">
        <v>0</v>
      </c>
      <c r="B3" s="34" t="s">
        <v>1</v>
      </c>
      <c r="C3" s="2" t="s">
        <v>2</v>
      </c>
      <c r="D3" s="2" t="s">
        <v>3</v>
      </c>
      <c r="E3" s="2" t="s">
        <v>109</v>
      </c>
      <c r="F3" s="2" t="s">
        <v>110</v>
      </c>
      <c r="G3" s="2" t="s">
        <v>156</v>
      </c>
      <c r="H3" s="2" t="s">
        <v>90</v>
      </c>
      <c r="I3" s="3" t="s">
        <v>85</v>
      </c>
    </row>
    <row r="4" spans="1:9" ht="12.75" customHeight="1">
      <c r="A4" s="20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9" ht="13.5" customHeight="1">
      <c r="A5" s="7" t="s">
        <v>60</v>
      </c>
      <c r="B5" s="8"/>
      <c r="C5" s="9"/>
      <c r="D5" s="9" t="s">
        <v>4</v>
      </c>
      <c r="E5" s="5">
        <f>E8</f>
        <v>24396</v>
      </c>
      <c r="F5" s="5">
        <f>F8+F6</f>
        <v>44396</v>
      </c>
      <c r="G5" s="5">
        <f>G8</f>
        <v>18297</v>
      </c>
      <c r="H5" s="5">
        <f>(G5/F5)*100</f>
        <v>41.21317235787008</v>
      </c>
      <c r="I5" s="6">
        <f>(G5/46455656.25)*100</f>
        <v>0.039385946678990244</v>
      </c>
    </row>
    <row r="6" spans="1:9" ht="13.5" customHeight="1">
      <c r="A6" s="37"/>
      <c r="B6" s="38" t="s">
        <v>147</v>
      </c>
      <c r="C6" s="16"/>
      <c r="D6" s="16" t="s">
        <v>148</v>
      </c>
      <c r="E6" s="39">
        <f>E7</f>
        <v>0</v>
      </c>
      <c r="F6" s="39">
        <f>F7</f>
        <v>20000</v>
      </c>
      <c r="G6" s="39">
        <v>0</v>
      </c>
      <c r="H6" s="5">
        <f aca="true" t="shared" si="0" ref="H6:H70">(G6/F6)*100</f>
        <v>0</v>
      </c>
      <c r="I6" s="6">
        <f>(G6/46455656.25)*100</f>
        <v>0</v>
      </c>
    </row>
    <row r="7" spans="1:9" ht="35.25" customHeight="1">
      <c r="A7" s="7"/>
      <c r="B7" s="38"/>
      <c r="C7" s="38">
        <v>6300</v>
      </c>
      <c r="D7" s="16" t="s">
        <v>149</v>
      </c>
      <c r="E7" s="39">
        <v>0</v>
      </c>
      <c r="F7" s="39">
        <v>20000</v>
      </c>
      <c r="G7" s="39">
        <v>0</v>
      </c>
      <c r="H7" s="5">
        <f t="shared" si="0"/>
        <v>0</v>
      </c>
      <c r="I7" s="6">
        <f aca="true" t="shared" si="1" ref="I7:I70">(G7/46455656.25)*100</f>
        <v>0</v>
      </c>
    </row>
    <row r="8" spans="1:9" ht="12.75" customHeight="1">
      <c r="A8" s="10"/>
      <c r="B8" s="11" t="s">
        <v>89</v>
      </c>
      <c r="C8" s="11"/>
      <c r="D8" s="12" t="s">
        <v>35</v>
      </c>
      <c r="E8" s="25">
        <f>E9</f>
        <v>24396</v>
      </c>
      <c r="F8" s="25">
        <f>F9</f>
        <v>24396</v>
      </c>
      <c r="G8" s="25">
        <f>G9</f>
        <v>18297</v>
      </c>
      <c r="H8" s="5">
        <f t="shared" si="0"/>
        <v>75</v>
      </c>
      <c r="I8" s="6">
        <f t="shared" si="1"/>
        <v>0.039385946678990244</v>
      </c>
    </row>
    <row r="9" spans="1:9" ht="38.25" customHeight="1">
      <c r="A9" s="10"/>
      <c r="B9" s="11"/>
      <c r="C9" s="11">
        <v>2110</v>
      </c>
      <c r="D9" s="12" t="s">
        <v>5</v>
      </c>
      <c r="E9" s="25">
        <v>24396</v>
      </c>
      <c r="F9" s="25">
        <v>24396</v>
      </c>
      <c r="G9" s="25">
        <v>18297</v>
      </c>
      <c r="H9" s="5">
        <f t="shared" si="0"/>
        <v>75</v>
      </c>
      <c r="I9" s="6">
        <f t="shared" si="1"/>
        <v>0.039385946678990244</v>
      </c>
    </row>
    <row r="10" spans="1:9" ht="13.5" customHeight="1">
      <c r="A10" s="7" t="s">
        <v>61</v>
      </c>
      <c r="B10" s="8"/>
      <c r="C10" s="8"/>
      <c r="D10" s="9" t="s">
        <v>6</v>
      </c>
      <c r="E10" s="5">
        <f aca="true" t="shared" si="2" ref="E10:G11">E11</f>
        <v>125000</v>
      </c>
      <c r="F10" s="5">
        <f t="shared" si="2"/>
        <v>133100</v>
      </c>
      <c r="G10" s="5">
        <f t="shared" si="2"/>
        <v>90549.6</v>
      </c>
      <c r="H10" s="5">
        <f t="shared" si="0"/>
        <v>68.03125469571751</v>
      </c>
      <c r="I10" s="6">
        <f t="shared" si="1"/>
        <v>0.1949162003281355</v>
      </c>
    </row>
    <row r="11" spans="1:9" ht="12.75">
      <c r="A11" s="10"/>
      <c r="B11" s="11" t="s">
        <v>70</v>
      </c>
      <c r="C11" s="11"/>
      <c r="D11" s="12" t="s">
        <v>7</v>
      </c>
      <c r="E11" s="25">
        <f t="shared" si="2"/>
        <v>125000</v>
      </c>
      <c r="F11" s="25">
        <f t="shared" si="2"/>
        <v>133100</v>
      </c>
      <c r="G11" s="25">
        <f t="shared" si="2"/>
        <v>90549.6</v>
      </c>
      <c r="H11" s="5">
        <f t="shared" si="0"/>
        <v>68.03125469571751</v>
      </c>
      <c r="I11" s="6">
        <f t="shared" si="1"/>
        <v>0.1949162003281355</v>
      </c>
    </row>
    <row r="12" spans="1:9" ht="34.5" customHeight="1">
      <c r="A12" s="10"/>
      <c r="B12" s="11"/>
      <c r="C12" s="11">
        <v>2460</v>
      </c>
      <c r="D12" s="12" t="s">
        <v>58</v>
      </c>
      <c r="E12" s="25">
        <v>125000</v>
      </c>
      <c r="F12" s="25">
        <v>133100</v>
      </c>
      <c r="G12" s="25">
        <v>90549.6</v>
      </c>
      <c r="H12" s="5">
        <f t="shared" si="0"/>
        <v>68.03125469571751</v>
      </c>
      <c r="I12" s="6">
        <f t="shared" si="1"/>
        <v>0.1949162003281355</v>
      </c>
    </row>
    <row r="13" spans="1:9" ht="13.5" customHeight="1">
      <c r="A13" s="13">
        <v>600</v>
      </c>
      <c r="B13" s="14"/>
      <c r="C13" s="14"/>
      <c r="D13" s="15" t="s">
        <v>102</v>
      </c>
      <c r="E13" s="26">
        <f>E14+E16</f>
        <v>174</v>
      </c>
      <c r="F13" s="26">
        <f>F14+F16</f>
        <v>4320174</v>
      </c>
      <c r="G13" s="26">
        <f>G14+G16</f>
        <v>691969</v>
      </c>
      <c r="H13" s="5">
        <f t="shared" si="0"/>
        <v>16.017155790484363</v>
      </c>
      <c r="I13" s="6">
        <f t="shared" si="1"/>
        <v>1.4895258314212276</v>
      </c>
    </row>
    <row r="14" spans="1:9" ht="13.5" customHeight="1">
      <c r="A14" s="10"/>
      <c r="B14" s="11">
        <v>60078</v>
      </c>
      <c r="C14" s="11"/>
      <c r="D14" s="12" t="s">
        <v>103</v>
      </c>
      <c r="E14" s="25">
        <v>0</v>
      </c>
      <c r="F14" s="25">
        <f>F15</f>
        <v>4320000</v>
      </c>
      <c r="G14" s="25">
        <f>G15</f>
        <v>691911</v>
      </c>
      <c r="H14" s="5">
        <f t="shared" si="0"/>
        <v>16.016458333333333</v>
      </c>
      <c r="I14" s="6">
        <f t="shared" si="1"/>
        <v>1.489400981177615</v>
      </c>
    </row>
    <row r="15" spans="1:9" ht="24.75" customHeight="1">
      <c r="A15" s="10"/>
      <c r="B15" s="11"/>
      <c r="C15" s="11">
        <v>6430</v>
      </c>
      <c r="D15" s="12" t="s">
        <v>105</v>
      </c>
      <c r="E15" s="25">
        <v>0</v>
      </c>
      <c r="F15" s="25">
        <v>4320000</v>
      </c>
      <c r="G15" s="25">
        <v>691911</v>
      </c>
      <c r="H15" s="5">
        <f t="shared" si="0"/>
        <v>16.016458333333333</v>
      </c>
      <c r="I15" s="6">
        <f t="shared" si="1"/>
        <v>1.489400981177615</v>
      </c>
    </row>
    <row r="16" spans="1:9" ht="12.75" customHeight="1">
      <c r="A16" s="10"/>
      <c r="B16" s="11">
        <v>60095</v>
      </c>
      <c r="C16" s="11"/>
      <c r="D16" s="12" t="s">
        <v>35</v>
      </c>
      <c r="E16" s="25">
        <f>E17</f>
        <v>174</v>
      </c>
      <c r="F16" s="25">
        <f>F17</f>
        <v>174</v>
      </c>
      <c r="G16" s="25">
        <f>G17</f>
        <v>58</v>
      </c>
      <c r="H16" s="5">
        <f t="shared" si="0"/>
        <v>33.33333333333333</v>
      </c>
      <c r="I16" s="6">
        <f t="shared" si="1"/>
        <v>0.0001248502436126925</v>
      </c>
    </row>
    <row r="17" spans="1:9" ht="33.75" customHeight="1">
      <c r="A17" s="10"/>
      <c r="B17" s="11"/>
      <c r="C17" s="11">
        <v>2110</v>
      </c>
      <c r="D17" s="12" t="s">
        <v>5</v>
      </c>
      <c r="E17" s="25">
        <v>174</v>
      </c>
      <c r="F17" s="25">
        <v>174</v>
      </c>
      <c r="G17" s="25">
        <v>58</v>
      </c>
      <c r="H17" s="5">
        <f t="shared" si="0"/>
        <v>33.33333333333333</v>
      </c>
      <c r="I17" s="6">
        <f t="shared" si="1"/>
        <v>0.0001248502436126925</v>
      </c>
    </row>
    <row r="18" spans="1:9" ht="12.75">
      <c r="A18" s="7">
        <v>700</v>
      </c>
      <c r="B18" s="8"/>
      <c r="C18" s="8"/>
      <c r="D18" s="9" t="s">
        <v>10</v>
      </c>
      <c r="E18" s="5">
        <f>E19</f>
        <v>1373032</v>
      </c>
      <c r="F18" s="5">
        <f>F19</f>
        <v>1513792</v>
      </c>
      <c r="G18" s="5">
        <f>G19</f>
        <v>666228.75</v>
      </c>
      <c r="H18" s="5">
        <f t="shared" si="0"/>
        <v>44.010587319790304</v>
      </c>
      <c r="I18" s="6">
        <f t="shared" si="1"/>
        <v>1.4341176161944758</v>
      </c>
    </row>
    <row r="19" spans="1:9" ht="12.75" customHeight="1">
      <c r="A19" s="10"/>
      <c r="B19" s="11">
        <v>70005</v>
      </c>
      <c r="C19" s="11"/>
      <c r="D19" s="12" t="s">
        <v>11</v>
      </c>
      <c r="E19" s="25">
        <f>E22+E23+E24+E25+E20</f>
        <v>1373032</v>
      </c>
      <c r="F19" s="25">
        <f>F22+F23+F24+F25+F20+F21</f>
        <v>1513792</v>
      </c>
      <c r="G19" s="25">
        <f>G22+G23+G24+G25+G21</f>
        <v>666228.75</v>
      </c>
      <c r="H19" s="5">
        <f t="shared" si="0"/>
        <v>44.010587319790304</v>
      </c>
      <c r="I19" s="6">
        <f t="shared" si="1"/>
        <v>1.4341176161944758</v>
      </c>
    </row>
    <row r="20" spans="1:9" ht="12.75" customHeight="1">
      <c r="A20" s="10"/>
      <c r="B20" s="11"/>
      <c r="C20" s="11" t="s">
        <v>111</v>
      </c>
      <c r="D20" s="12" t="s">
        <v>112</v>
      </c>
      <c r="E20" s="25">
        <v>666</v>
      </c>
      <c r="F20" s="25">
        <v>0</v>
      </c>
      <c r="G20" s="25">
        <v>0</v>
      </c>
      <c r="H20" s="5">
        <v>0</v>
      </c>
      <c r="I20" s="6">
        <f t="shared" si="1"/>
        <v>0</v>
      </c>
    </row>
    <row r="21" spans="1:9" ht="12.75" customHeight="1">
      <c r="A21" s="10"/>
      <c r="B21" s="11"/>
      <c r="C21" s="11" t="s">
        <v>124</v>
      </c>
      <c r="D21" s="12" t="s">
        <v>130</v>
      </c>
      <c r="E21" s="25">
        <v>0</v>
      </c>
      <c r="F21" s="25">
        <v>666</v>
      </c>
      <c r="G21" s="25">
        <v>665.55</v>
      </c>
      <c r="H21" s="5">
        <f t="shared" si="0"/>
        <v>99.93243243243242</v>
      </c>
      <c r="I21" s="6">
        <f t="shared" si="1"/>
        <v>0.001432656545455646</v>
      </c>
    </row>
    <row r="22" spans="1:9" ht="36" customHeight="1">
      <c r="A22" s="10"/>
      <c r="B22" s="11"/>
      <c r="C22" s="11" t="s">
        <v>64</v>
      </c>
      <c r="D22" s="12" t="s">
        <v>120</v>
      </c>
      <c r="E22" s="25">
        <v>14652</v>
      </c>
      <c r="F22" s="25">
        <v>14652</v>
      </c>
      <c r="G22" s="25">
        <v>10413.46</v>
      </c>
      <c r="H22" s="5">
        <f t="shared" si="0"/>
        <v>71.07193557193557</v>
      </c>
      <c r="I22" s="6">
        <f t="shared" si="1"/>
        <v>0.022415914100879803</v>
      </c>
    </row>
    <row r="23" spans="1:9" ht="24" customHeight="1">
      <c r="A23" s="10"/>
      <c r="B23" s="11"/>
      <c r="C23" s="11" t="s">
        <v>73</v>
      </c>
      <c r="D23" s="12" t="s">
        <v>88</v>
      </c>
      <c r="E23" s="27">
        <v>500000</v>
      </c>
      <c r="F23" s="27">
        <v>500000</v>
      </c>
      <c r="G23" s="27">
        <v>0</v>
      </c>
      <c r="H23" s="5">
        <f t="shared" si="0"/>
        <v>0</v>
      </c>
      <c r="I23" s="6">
        <f t="shared" si="1"/>
        <v>0</v>
      </c>
    </row>
    <row r="24" spans="1:9" ht="36.75" customHeight="1">
      <c r="A24" s="10"/>
      <c r="B24" s="11"/>
      <c r="C24" s="11">
        <v>2110</v>
      </c>
      <c r="D24" s="12" t="s">
        <v>5</v>
      </c>
      <c r="E24" s="27">
        <v>149994</v>
      </c>
      <c r="F24" s="27">
        <v>290754</v>
      </c>
      <c r="G24" s="27">
        <v>147690</v>
      </c>
      <c r="H24" s="5">
        <f t="shared" si="0"/>
        <v>50.79551786045936</v>
      </c>
      <c r="I24" s="6">
        <f t="shared" si="1"/>
        <v>0.3179160772268716</v>
      </c>
    </row>
    <row r="25" spans="1:9" ht="24" customHeight="1">
      <c r="A25" s="10"/>
      <c r="B25" s="11"/>
      <c r="C25" s="11">
        <v>2360</v>
      </c>
      <c r="D25" s="12" t="s">
        <v>12</v>
      </c>
      <c r="E25" s="25">
        <v>707720</v>
      </c>
      <c r="F25" s="25">
        <v>707720</v>
      </c>
      <c r="G25" s="25">
        <v>507459.74</v>
      </c>
      <c r="H25" s="5">
        <f t="shared" si="0"/>
        <v>71.70346182105918</v>
      </c>
      <c r="I25" s="6">
        <f t="shared" si="1"/>
        <v>1.0923529683212687</v>
      </c>
    </row>
    <row r="26" spans="1:9" ht="12.75">
      <c r="A26" s="7">
        <v>710</v>
      </c>
      <c r="B26" s="8"/>
      <c r="C26" s="8"/>
      <c r="D26" s="9" t="s">
        <v>13</v>
      </c>
      <c r="E26" s="5">
        <f>E27+E32</f>
        <v>1173401</v>
      </c>
      <c r="F26" s="5">
        <f>F27+F32</f>
        <v>1382453</v>
      </c>
      <c r="G26" s="5">
        <f>G27+G32</f>
        <v>896879.0599999999</v>
      </c>
      <c r="H26" s="5">
        <f t="shared" si="0"/>
        <v>64.87591693894838</v>
      </c>
      <c r="I26" s="6">
        <f t="shared" si="1"/>
        <v>1.930613260898666</v>
      </c>
    </row>
    <row r="27" spans="1:9" ht="12.75">
      <c r="A27" s="10"/>
      <c r="B27" s="11">
        <v>71012</v>
      </c>
      <c r="C27" s="11"/>
      <c r="D27" s="12" t="s">
        <v>113</v>
      </c>
      <c r="E27" s="25">
        <f>E29+E30+E31+E28</f>
        <v>729241</v>
      </c>
      <c r="F27" s="25">
        <f>F29+F30+F31+F28</f>
        <v>929093</v>
      </c>
      <c r="G27" s="25">
        <f>G29+G30+G31+G28</f>
        <v>566754.07</v>
      </c>
      <c r="H27" s="5">
        <f t="shared" si="0"/>
        <v>61.00079001779154</v>
      </c>
      <c r="I27" s="6">
        <f t="shared" si="1"/>
        <v>1.219989374275603</v>
      </c>
    </row>
    <row r="28" spans="1:9" ht="12.75">
      <c r="A28" s="10"/>
      <c r="B28" s="11"/>
      <c r="C28" s="11" t="s">
        <v>63</v>
      </c>
      <c r="D28" s="12" t="s">
        <v>8</v>
      </c>
      <c r="E28" s="25">
        <v>600000</v>
      </c>
      <c r="F28" s="25">
        <v>600000</v>
      </c>
      <c r="G28" s="25">
        <v>469321.6</v>
      </c>
      <c r="H28" s="5">
        <f t="shared" si="0"/>
        <v>78.22026666666666</v>
      </c>
      <c r="I28" s="6">
        <f t="shared" si="1"/>
        <v>1.010257174012045</v>
      </c>
    </row>
    <row r="29" spans="1:9" ht="12.75">
      <c r="A29" s="10"/>
      <c r="B29" s="11"/>
      <c r="C29" s="11" t="s">
        <v>66</v>
      </c>
      <c r="D29" s="12" t="s">
        <v>119</v>
      </c>
      <c r="E29" s="25">
        <v>350</v>
      </c>
      <c r="F29" s="25">
        <v>350</v>
      </c>
      <c r="G29" s="25">
        <v>267.87</v>
      </c>
      <c r="H29" s="5">
        <f t="shared" si="0"/>
        <v>76.53428571428572</v>
      </c>
      <c r="I29" s="6">
        <f t="shared" si="1"/>
        <v>0.0005766143923539988</v>
      </c>
    </row>
    <row r="30" spans="1:9" ht="12.75">
      <c r="A30" s="10"/>
      <c r="B30" s="11"/>
      <c r="C30" s="11" t="s">
        <v>67</v>
      </c>
      <c r="D30" s="12" t="s">
        <v>9</v>
      </c>
      <c r="E30" s="25">
        <v>14000</v>
      </c>
      <c r="F30" s="25">
        <v>14000</v>
      </c>
      <c r="G30" s="25">
        <v>10998.6</v>
      </c>
      <c r="H30" s="5">
        <f t="shared" si="0"/>
        <v>78.56142857142856</v>
      </c>
      <c r="I30" s="6">
        <f t="shared" si="1"/>
        <v>0.023675480851699304</v>
      </c>
    </row>
    <row r="31" spans="1:9" ht="36.75" customHeight="1">
      <c r="A31" s="10"/>
      <c r="B31" s="11"/>
      <c r="C31" s="11">
        <v>2110</v>
      </c>
      <c r="D31" s="12" t="s">
        <v>5</v>
      </c>
      <c r="E31" s="25">
        <v>114891</v>
      </c>
      <c r="F31" s="25">
        <v>314743</v>
      </c>
      <c r="G31" s="25">
        <v>86166</v>
      </c>
      <c r="H31" s="5">
        <f t="shared" si="0"/>
        <v>27.37662156108317</v>
      </c>
      <c r="I31" s="6">
        <f t="shared" si="1"/>
        <v>0.1854801050195045</v>
      </c>
    </row>
    <row r="32" spans="1:9" ht="12.75">
      <c r="A32" s="10"/>
      <c r="B32" s="11">
        <v>71015</v>
      </c>
      <c r="C32" s="11"/>
      <c r="D32" s="12" t="s">
        <v>14</v>
      </c>
      <c r="E32" s="25">
        <f>E35+E36+E37+E34</f>
        <v>444160</v>
      </c>
      <c r="F32" s="25">
        <f>F35+F36+F37+F34</f>
        <v>453360</v>
      </c>
      <c r="G32" s="25">
        <f>G35+G36+G37+G34+G38+G33</f>
        <v>330124.99</v>
      </c>
      <c r="H32" s="5">
        <f t="shared" si="0"/>
        <v>72.81740559378859</v>
      </c>
      <c r="I32" s="6">
        <f t="shared" si="1"/>
        <v>0.7106238866230632</v>
      </c>
    </row>
    <row r="33" spans="1:9" ht="24">
      <c r="A33" s="10"/>
      <c r="B33" s="11"/>
      <c r="C33" s="11" t="s">
        <v>125</v>
      </c>
      <c r="D33" s="12" t="s">
        <v>136</v>
      </c>
      <c r="E33" s="25">
        <v>0</v>
      </c>
      <c r="F33" s="25">
        <v>0</v>
      </c>
      <c r="G33" s="25">
        <v>21.6</v>
      </c>
      <c r="H33" s="5">
        <v>0</v>
      </c>
      <c r="I33" s="6">
        <f t="shared" si="1"/>
        <v>4.6495952793692374E-05</v>
      </c>
    </row>
    <row r="34" spans="1:9" ht="12.75">
      <c r="A34" s="10"/>
      <c r="B34" s="11"/>
      <c r="C34" s="11" t="s">
        <v>63</v>
      </c>
      <c r="D34" s="12" t="s">
        <v>8</v>
      </c>
      <c r="E34" s="25">
        <v>100</v>
      </c>
      <c r="F34" s="25">
        <v>100</v>
      </c>
      <c r="G34" s="25">
        <v>0</v>
      </c>
      <c r="H34" s="5">
        <f t="shared" si="0"/>
        <v>0</v>
      </c>
      <c r="I34" s="6">
        <f t="shared" si="1"/>
        <v>0</v>
      </c>
    </row>
    <row r="35" spans="1:9" ht="12.75">
      <c r="A35" s="10"/>
      <c r="B35" s="11"/>
      <c r="C35" s="11" t="s">
        <v>66</v>
      </c>
      <c r="D35" s="12" t="s">
        <v>119</v>
      </c>
      <c r="E35" s="25">
        <v>200</v>
      </c>
      <c r="F35" s="25">
        <v>200</v>
      </c>
      <c r="G35" s="25">
        <v>92.99</v>
      </c>
      <c r="H35" s="5">
        <f t="shared" si="0"/>
        <v>46.495</v>
      </c>
      <c r="I35" s="6">
        <f t="shared" si="1"/>
        <v>0.0002001693819576599</v>
      </c>
    </row>
    <row r="36" spans="1:9" ht="12.75">
      <c r="A36" s="10"/>
      <c r="B36" s="11"/>
      <c r="C36" s="11" t="s">
        <v>67</v>
      </c>
      <c r="D36" s="12" t="s">
        <v>9</v>
      </c>
      <c r="E36" s="25">
        <v>100</v>
      </c>
      <c r="F36" s="25">
        <v>100</v>
      </c>
      <c r="G36" s="25">
        <v>52</v>
      </c>
      <c r="H36" s="5">
        <f t="shared" si="0"/>
        <v>52</v>
      </c>
      <c r="I36" s="6">
        <f t="shared" si="1"/>
        <v>0.00011193470117000016</v>
      </c>
    </row>
    <row r="37" spans="1:9" ht="35.25" customHeight="1">
      <c r="A37" s="10"/>
      <c r="B37" s="11"/>
      <c r="C37" s="11">
        <v>2110</v>
      </c>
      <c r="D37" s="12" t="s">
        <v>5</v>
      </c>
      <c r="E37" s="25">
        <v>443760</v>
      </c>
      <c r="F37" s="25">
        <v>452960</v>
      </c>
      <c r="G37" s="25">
        <v>329755</v>
      </c>
      <c r="H37" s="5">
        <f t="shared" si="0"/>
        <v>72.80002649240551</v>
      </c>
      <c r="I37" s="6">
        <f t="shared" si="1"/>
        <v>0.7098274496983347</v>
      </c>
    </row>
    <row r="38" spans="1:9" ht="24" customHeight="1">
      <c r="A38" s="10"/>
      <c r="B38" s="11"/>
      <c r="C38" s="11">
        <v>2360</v>
      </c>
      <c r="D38" s="12" t="s">
        <v>12</v>
      </c>
      <c r="E38" s="25">
        <v>0</v>
      </c>
      <c r="F38" s="25">
        <v>0</v>
      </c>
      <c r="G38" s="25">
        <v>203.4</v>
      </c>
      <c r="H38" s="5">
        <v>0</v>
      </c>
      <c r="I38" s="6">
        <f t="shared" si="1"/>
        <v>0.00043783688880726985</v>
      </c>
    </row>
    <row r="39" spans="1:9" ht="12.75">
      <c r="A39" s="7">
        <v>750</v>
      </c>
      <c r="B39" s="8"/>
      <c r="C39" s="8"/>
      <c r="D39" s="9" t="s">
        <v>15</v>
      </c>
      <c r="E39" s="5">
        <f>E40+E50+E52</f>
        <v>2007116</v>
      </c>
      <c r="F39" s="5">
        <f>F40+F50+F52</f>
        <v>2011794.75</v>
      </c>
      <c r="G39" s="5">
        <f>G40+G50+G52</f>
        <v>177581.3</v>
      </c>
      <c r="H39" s="5">
        <f t="shared" si="0"/>
        <v>8.827008818866835</v>
      </c>
      <c r="I39" s="6">
        <f t="shared" si="1"/>
        <v>0.38225980286307976</v>
      </c>
    </row>
    <row r="40" spans="1:9" ht="12.75">
      <c r="A40" s="10"/>
      <c r="B40" s="11">
        <v>75020</v>
      </c>
      <c r="C40" s="11"/>
      <c r="D40" s="12" t="s">
        <v>16</v>
      </c>
      <c r="E40" s="25">
        <f>E41+E42+E44+E47+E48+E49</f>
        <v>1914116</v>
      </c>
      <c r="F40" s="25">
        <f>F41+F42+F44+F47+F48+F49</f>
        <v>1951794.75</v>
      </c>
      <c r="G40" s="25">
        <f>G41+G42+G44+G47+G48+G49+G46+G43+G45</f>
        <v>122883.86</v>
      </c>
      <c r="H40" s="5">
        <f t="shared" si="0"/>
        <v>6.295941722355796</v>
      </c>
      <c r="I40" s="6">
        <f t="shared" si="1"/>
        <v>0.2645186182253103</v>
      </c>
    </row>
    <row r="41" spans="1:9" ht="12.75">
      <c r="A41" s="10"/>
      <c r="B41" s="11"/>
      <c r="C41" s="11" t="s">
        <v>63</v>
      </c>
      <c r="D41" s="12" t="s">
        <v>8</v>
      </c>
      <c r="E41" s="25">
        <v>2000</v>
      </c>
      <c r="F41" s="25">
        <v>2000</v>
      </c>
      <c r="G41" s="25">
        <v>600</v>
      </c>
      <c r="H41" s="5">
        <f t="shared" si="0"/>
        <v>30</v>
      </c>
      <c r="I41" s="6">
        <f t="shared" si="1"/>
        <v>0.0012915542442692325</v>
      </c>
    </row>
    <row r="42" spans="1:9" ht="36">
      <c r="A42" s="10"/>
      <c r="B42" s="11"/>
      <c r="C42" s="11" t="s">
        <v>64</v>
      </c>
      <c r="D42" s="12" t="s">
        <v>121</v>
      </c>
      <c r="E42" s="25">
        <v>54500</v>
      </c>
      <c r="F42" s="25">
        <v>54500</v>
      </c>
      <c r="G42" s="25">
        <v>39683.43</v>
      </c>
      <c r="H42" s="5">
        <f t="shared" si="0"/>
        <v>72.81363302752294</v>
      </c>
      <c r="I42" s="6">
        <f t="shared" si="1"/>
        <v>0.08542217073943499</v>
      </c>
    </row>
    <row r="43" spans="1:9" ht="12.75" customHeight="1">
      <c r="A43" s="10"/>
      <c r="B43" s="11"/>
      <c r="C43" s="11" t="s">
        <v>65</v>
      </c>
      <c r="D43" s="12" t="s">
        <v>32</v>
      </c>
      <c r="E43" s="25">
        <v>0</v>
      </c>
      <c r="F43" s="25">
        <v>0</v>
      </c>
      <c r="G43" s="25">
        <v>64.73</v>
      </c>
      <c r="H43" s="5">
        <v>0</v>
      </c>
      <c r="I43" s="6">
        <f t="shared" si="1"/>
        <v>0.00013933717705257904</v>
      </c>
    </row>
    <row r="44" spans="1:9" ht="13.5" customHeight="1">
      <c r="A44" s="10"/>
      <c r="B44" s="11"/>
      <c r="C44" s="11" t="s">
        <v>66</v>
      </c>
      <c r="D44" s="12" t="s">
        <v>119</v>
      </c>
      <c r="E44" s="25">
        <v>25000</v>
      </c>
      <c r="F44" s="25">
        <v>45000</v>
      </c>
      <c r="G44" s="25">
        <v>55572.7</v>
      </c>
      <c r="H44" s="5">
        <f t="shared" si="0"/>
        <v>123.49488888888888</v>
      </c>
      <c r="I44" s="6">
        <f t="shared" si="1"/>
        <v>0.11962526091750131</v>
      </c>
    </row>
    <row r="45" spans="1:9" ht="13.5" customHeight="1">
      <c r="A45" s="10"/>
      <c r="B45" s="11"/>
      <c r="C45" s="11" t="s">
        <v>127</v>
      </c>
      <c r="D45" s="12" t="s">
        <v>133</v>
      </c>
      <c r="E45" s="25">
        <v>0</v>
      </c>
      <c r="F45" s="25">
        <v>0</v>
      </c>
      <c r="G45" s="25">
        <v>48.79</v>
      </c>
      <c r="H45" s="5">
        <v>0</v>
      </c>
      <c r="I45" s="6">
        <f t="shared" si="1"/>
        <v>0.00010502488596315976</v>
      </c>
    </row>
    <row r="46" spans="1:9" ht="13.5" customHeight="1">
      <c r="A46" s="10"/>
      <c r="B46" s="11"/>
      <c r="C46" s="11" t="s">
        <v>165</v>
      </c>
      <c r="D46" s="12" t="s">
        <v>169</v>
      </c>
      <c r="E46" s="25">
        <v>0</v>
      </c>
      <c r="F46" s="25">
        <v>0</v>
      </c>
      <c r="G46" s="25">
        <v>17679.38</v>
      </c>
      <c r="H46" s="5"/>
      <c r="I46" s="6">
        <f t="shared" si="1"/>
        <v>0.038056463791747645</v>
      </c>
    </row>
    <row r="47" spans="1:9" ht="12.75" customHeight="1">
      <c r="A47" s="10"/>
      <c r="B47" s="11"/>
      <c r="C47" s="11" t="s">
        <v>67</v>
      </c>
      <c r="D47" s="12" t="s">
        <v>9</v>
      </c>
      <c r="E47" s="25">
        <v>7000</v>
      </c>
      <c r="F47" s="25">
        <v>24679</v>
      </c>
      <c r="G47" s="25">
        <v>9234.83</v>
      </c>
      <c r="H47" s="5">
        <f t="shared" si="0"/>
        <v>37.41979010494752</v>
      </c>
      <c r="I47" s="6">
        <f t="shared" si="1"/>
        <v>0.019878806469341394</v>
      </c>
    </row>
    <row r="48" spans="1:9" ht="48.75" customHeight="1">
      <c r="A48" s="10"/>
      <c r="B48" s="11"/>
      <c r="C48" s="11">
        <v>2057</v>
      </c>
      <c r="D48" s="12" t="s">
        <v>118</v>
      </c>
      <c r="E48" s="25">
        <v>84477</v>
      </c>
      <c r="F48" s="25">
        <v>100158.9</v>
      </c>
      <c r="G48" s="25">
        <v>0</v>
      </c>
      <c r="H48" s="5">
        <f t="shared" si="0"/>
        <v>0</v>
      </c>
      <c r="I48" s="6">
        <f t="shared" si="1"/>
        <v>0</v>
      </c>
    </row>
    <row r="49" spans="1:9" ht="51" customHeight="1">
      <c r="A49" s="10"/>
      <c r="B49" s="11"/>
      <c r="C49" s="11">
        <v>6257</v>
      </c>
      <c r="D49" s="12" t="s">
        <v>134</v>
      </c>
      <c r="E49" s="25">
        <v>1741139</v>
      </c>
      <c r="F49" s="25">
        <v>1725456.85</v>
      </c>
      <c r="G49" s="25">
        <v>0</v>
      </c>
      <c r="H49" s="5">
        <f t="shared" si="0"/>
        <v>0</v>
      </c>
      <c r="I49" s="6">
        <f t="shared" si="1"/>
        <v>0</v>
      </c>
    </row>
    <row r="50" spans="1:9" ht="15" customHeight="1">
      <c r="A50" s="10"/>
      <c r="B50" s="11">
        <v>75075</v>
      </c>
      <c r="C50" s="11"/>
      <c r="D50" s="12" t="s">
        <v>71</v>
      </c>
      <c r="E50" s="25">
        <f>E51</f>
        <v>81000</v>
      </c>
      <c r="F50" s="25">
        <f>F51</f>
        <v>48000</v>
      </c>
      <c r="G50" s="25">
        <f>G51</f>
        <v>43000</v>
      </c>
      <c r="H50" s="5">
        <f t="shared" si="0"/>
        <v>89.58333333333334</v>
      </c>
      <c r="I50" s="6">
        <f t="shared" si="1"/>
        <v>0.09256138750596167</v>
      </c>
    </row>
    <row r="51" spans="1:9" ht="23.25" customHeight="1">
      <c r="A51" s="10"/>
      <c r="B51" s="11"/>
      <c r="C51" s="11">
        <v>2310</v>
      </c>
      <c r="D51" s="12" t="s">
        <v>27</v>
      </c>
      <c r="E51" s="25">
        <v>81000</v>
      </c>
      <c r="F51" s="25">
        <v>48000</v>
      </c>
      <c r="G51" s="25">
        <v>43000</v>
      </c>
      <c r="H51" s="5">
        <f t="shared" si="0"/>
        <v>89.58333333333334</v>
      </c>
      <c r="I51" s="6">
        <f t="shared" si="1"/>
        <v>0.09256138750596167</v>
      </c>
    </row>
    <row r="52" spans="1:9" ht="14.25" customHeight="1">
      <c r="A52" s="10"/>
      <c r="B52" s="11">
        <v>75095</v>
      </c>
      <c r="C52" s="11"/>
      <c r="D52" s="12" t="s">
        <v>35</v>
      </c>
      <c r="E52" s="25">
        <f>E53+E54</f>
        <v>12000</v>
      </c>
      <c r="F52" s="25">
        <f>F53+F54</f>
        <v>12000</v>
      </c>
      <c r="G52" s="25">
        <f>G53+G54</f>
        <v>11697.44</v>
      </c>
      <c r="H52" s="5">
        <f t="shared" si="0"/>
        <v>97.47866666666667</v>
      </c>
      <c r="I52" s="6">
        <f t="shared" si="1"/>
        <v>0.025179797131807822</v>
      </c>
    </row>
    <row r="53" spans="1:9" ht="12.75" customHeight="1">
      <c r="A53" s="10"/>
      <c r="B53" s="11"/>
      <c r="C53" s="11" t="s">
        <v>66</v>
      </c>
      <c r="D53" s="12" t="s">
        <v>119</v>
      </c>
      <c r="E53" s="25">
        <v>0</v>
      </c>
      <c r="F53" s="25">
        <v>0</v>
      </c>
      <c r="G53" s="25">
        <v>803.75</v>
      </c>
      <c r="H53" s="5">
        <v>0</v>
      </c>
      <c r="I53" s="6">
        <f t="shared" si="1"/>
        <v>0.0017301445397189927</v>
      </c>
    </row>
    <row r="54" spans="1:9" ht="15" customHeight="1">
      <c r="A54" s="10"/>
      <c r="B54" s="11"/>
      <c r="C54" s="11" t="s">
        <v>67</v>
      </c>
      <c r="D54" s="12" t="s">
        <v>9</v>
      </c>
      <c r="E54" s="25">
        <v>12000</v>
      </c>
      <c r="F54" s="25">
        <v>12000</v>
      </c>
      <c r="G54" s="25">
        <v>10893.69</v>
      </c>
      <c r="H54" s="5">
        <f t="shared" si="0"/>
        <v>90.78075</v>
      </c>
      <c r="I54" s="6">
        <f t="shared" si="1"/>
        <v>0.023449652592088827</v>
      </c>
    </row>
    <row r="55" spans="1:9" ht="24.75" customHeight="1">
      <c r="A55" s="13">
        <v>754</v>
      </c>
      <c r="B55" s="14"/>
      <c r="C55" s="14"/>
      <c r="D55" s="15" t="s">
        <v>74</v>
      </c>
      <c r="E55" s="28">
        <f>E56+E58</f>
        <v>12157</v>
      </c>
      <c r="F55" s="28">
        <f>F56+F58</f>
        <v>66157</v>
      </c>
      <c r="G55" s="28">
        <f>G56+G58</f>
        <v>66157</v>
      </c>
      <c r="H55" s="5">
        <f t="shared" si="0"/>
        <v>100</v>
      </c>
      <c r="I55" s="6">
        <f t="shared" si="1"/>
        <v>0.14240892356353269</v>
      </c>
    </row>
    <row r="56" spans="1:9" ht="13.5" customHeight="1">
      <c r="A56" s="10"/>
      <c r="B56" s="11">
        <v>75414</v>
      </c>
      <c r="C56" s="11"/>
      <c r="D56" s="12" t="s">
        <v>86</v>
      </c>
      <c r="E56" s="27">
        <f>E57</f>
        <v>3000</v>
      </c>
      <c r="F56" s="27">
        <f>F57</f>
        <v>3000</v>
      </c>
      <c r="G56" s="27">
        <f>G57</f>
        <v>3000</v>
      </c>
      <c r="H56" s="5">
        <f t="shared" si="0"/>
        <v>100</v>
      </c>
      <c r="I56" s="6">
        <f t="shared" si="1"/>
        <v>0.006457771221346163</v>
      </c>
    </row>
    <row r="57" spans="1:9" ht="36.75" customHeight="1">
      <c r="A57" s="10"/>
      <c r="B57" s="11"/>
      <c r="C57" s="11">
        <v>2110</v>
      </c>
      <c r="D57" s="12" t="s">
        <v>5</v>
      </c>
      <c r="E57" s="27">
        <v>3000</v>
      </c>
      <c r="F57" s="27">
        <v>3000</v>
      </c>
      <c r="G57" s="27">
        <v>3000</v>
      </c>
      <c r="H57" s="5">
        <f t="shared" si="0"/>
        <v>100</v>
      </c>
      <c r="I57" s="6">
        <f t="shared" si="1"/>
        <v>0.006457771221346163</v>
      </c>
    </row>
    <row r="58" spans="1:9" ht="13.5" customHeight="1">
      <c r="A58" s="10"/>
      <c r="B58" s="11">
        <v>75495</v>
      </c>
      <c r="C58" s="11"/>
      <c r="D58" s="12" t="s">
        <v>35</v>
      </c>
      <c r="E58" s="27">
        <f>E59</f>
        <v>9157</v>
      </c>
      <c r="F58" s="27">
        <f>F59+F60</f>
        <v>63157</v>
      </c>
      <c r="G58" s="27">
        <f>G59+G60</f>
        <v>63157</v>
      </c>
      <c r="H58" s="5">
        <f t="shared" si="0"/>
        <v>100</v>
      </c>
      <c r="I58" s="6">
        <f t="shared" si="1"/>
        <v>0.13595115234218655</v>
      </c>
    </row>
    <row r="59" spans="1:9" ht="37.5" customHeight="1">
      <c r="A59" s="10"/>
      <c r="B59" s="11"/>
      <c r="C59" s="11">
        <v>2110</v>
      </c>
      <c r="D59" s="12" t="s">
        <v>5</v>
      </c>
      <c r="E59" s="27">
        <v>9157</v>
      </c>
      <c r="F59" s="27">
        <v>9157</v>
      </c>
      <c r="G59" s="27">
        <v>9157</v>
      </c>
      <c r="H59" s="5">
        <f t="shared" si="0"/>
        <v>100</v>
      </c>
      <c r="I59" s="6">
        <f t="shared" si="1"/>
        <v>0.019711270357955606</v>
      </c>
    </row>
    <row r="60" spans="1:9" ht="37.5" customHeight="1">
      <c r="A60" s="10"/>
      <c r="B60" s="11"/>
      <c r="C60" s="11">
        <v>6300</v>
      </c>
      <c r="D60" s="12" t="s">
        <v>149</v>
      </c>
      <c r="E60" s="27">
        <v>0</v>
      </c>
      <c r="F60" s="27">
        <v>54000</v>
      </c>
      <c r="G60" s="27">
        <v>54000</v>
      </c>
      <c r="H60" s="5"/>
      <c r="I60" s="6">
        <f t="shared" si="1"/>
        <v>0.11623988198423094</v>
      </c>
    </row>
    <row r="61" spans="1:9" ht="12.75" customHeight="1">
      <c r="A61" s="13">
        <v>755</v>
      </c>
      <c r="B61" s="14"/>
      <c r="C61" s="14"/>
      <c r="D61" s="15" t="s">
        <v>99</v>
      </c>
      <c r="E61" s="29">
        <f aca="true" t="shared" si="3" ref="E61:G62">E62</f>
        <v>187812</v>
      </c>
      <c r="F61" s="29">
        <f t="shared" si="3"/>
        <v>187812</v>
      </c>
      <c r="G61" s="29">
        <f t="shared" si="3"/>
        <v>140859</v>
      </c>
      <c r="H61" s="5">
        <f t="shared" si="0"/>
        <v>75</v>
      </c>
      <c r="I61" s="6">
        <f t="shared" si="1"/>
        <v>0.3032117321558664</v>
      </c>
    </row>
    <row r="62" spans="1:9" ht="14.25" customHeight="1">
      <c r="A62" s="10"/>
      <c r="B62" s="11">
        <v>75515</v>
      </c>
      <c r="C62" s="11"/>
      <c r="D62" s="12" t="s">
        <v>100</v>
      </c>
      <c r="E62" s="27">
        <f t="shared" si="3"/>
        <v>187812</v>
      </c>
      <c r="F62" s="27">
        <f t="shared" si="3"/>
        <v>187812</v>
      </c>
      <c r="G62" s="27">
        <f t="shared" si="3"/>
        <v>140859</v>
      </c>
      <c r="H62" s="5">
        <f t="shared" si="0"/>
        <v>75</v>
      </c>
      <c r="I62" s="6">
        <f t="shared" si="1"/>
        <v>0.3032117321558664</v>
      </c>
    </row>
    <row r="63" spans="1:9" ht="37.5" customHeight="1">
      <c r="A63" s="10"/>
      <c r="B63" s="11"/>
      <c r="C63" s="11">
        <v>2110</v>
      </c>
      <c r="D63" s="12" t="s">
        <v>5</v>
      </c>
      <c r="E63" s="27">
        <v>187812</v>
      </c>
      <c r="F63" s="27">
        <v>187812</v>
      </c>
      <c r="G63" s="27">
        <v>140859</v>
      </c>
      <c r="H63" s="5">
        <f t="shared" si="0"/>
        <v>75</v>
      </c>
      <c r="I63" s="6">
        <f t="shared" si="1"/>
        <v>0.3032117321558664</v>
      </c>
    </row>
    <row r="64" spans="1:9" ht="46.5" customHeight="1">
      <c r="A64" s="7">
        <v>756</v>
      </c>
      <c r="B64" s="8"/>
      <c r="C64" s="8"/>
      <c r="D64" s="9" t="s">
        <v>135</v>
      </c>
      <c r="E64" s="5">
        <f>E65+E73</f>
        <v>13008286</v>
      </c>
      <c r="F64" s="5">
        <f>F65+F73</f>
        <v>13620894</v>
      </c>
      <c r="G64" s="5">
        <f>G65+G73</f>
        <v>10144926.75</v>
      </c>
      <c r="H64" s="5">
        <f t="shared" si="0"/>
        <v>74.48062329829452</v>
      </c>
      <c r="I64" s="6">
        <f t="shared" si="1"/>
        <v>21.837872002938287</v>
      </c>
    </row>
    <row r="65" spans="1:9" ht="22.5" customHeight="1">
      <c r="A65" s="10"/>
      <c r="B65" s="11">
        <v>75618</v>
      </c>
      <c r="C65" s="11"/>
      <c r="D65" s="12" t="s">
        <v>17</v>
      </c>
      <c r="E65" s="25">
        <f>E66+E67+E70+E71+E72</f>
        <v>1730000</v>
      </c>
      <c r="F65" s="25">
        <f>F66+F67+F70+F71+F72</f>
        <v>1730000</v>
      </c>
      <c r="G65" s="25">
        <f>G66+G67+G70+G71+G72+G68+G69</f>
        <v>1437485.72</v>
      </c>
      <c r="H65" s="5">
        <f t="shared" si="0"/>
        <v>83.09166011560694</v>
      </c>
      <c r="I65" s="6">
        <f t="shared" si="1"/>
        <v>3.094317971237356</v>
      </c>
    </row>
    <row r="66" spans="1:9" ht="15" customHeight="1">
      <c r="A66" s="10"/>
      <c r="B66" s="11"/>
      <c r="C66" s="11" t="s">
        <v>62</v>
      </c>
      <c r="D66" s="12" t="s">
        <v>18</v>
      </c>
      <c r="E66" s="25">
        <v>1240000</v>
      </c>
      <c r="F66" s="25">
        <v>1240000</v>
      </c>
      <c r="G66" s="25">
        <v>955405.5</v>
      </c>
      <c r="H66" s="5">
        <f t="shared" si="0"/>
        <v>77.04883064516129</v>
      </c>
      <c r="I66" s="6">
        <f t="shared" si="1"/>
        <v>2.0565967142052806</v>
      </c>
    </row>
    <row r="67" spans="1:9" ht="24" customHeight="1">
      <c r="A67" s="10"/>
      <c r="B67" s="11"/>
      <c r="C67" s="11" t="s">
        <v>77</v>
      </c>
      <c r="D67" s="12" t="s">
        <v>83</v>
      </c>
      <c r="E67" s="25">
        <v>310000</v>
      </c>
      <c r="F67" s="25">
        <v>310000</v>
      </c>
      <c r="G67" s="25">
        <v>345250.85</v>
      </c>
      <c r="H67" s="5">
        <f t="shared" si="0"/>
        <v>111.37124193548387</v>
      </c>
      <c r="I67" s="6">
        <f t="shared" si="1"/>
        <v>0.7431836677584336</v>
      </c>
    </row>
    <row r="68" spans="1:9" ht="15" customHeight="1">
      <c r="A68" s="10"/>
      <c r="B68" s="11"/>
      <c r="C68" s="11" t="s">
        <v>126</v>
      </c>
      <c r="D68" s="12" t="s">
        <v>131</v>
      </c>
      <c r="E68" s="25">
        <v>0</v>
      </c>
      <c r="F68" s="25">
        <v>0</v>
      </c>
      <c r="G68" s="25">
        <v>1000</v>
      </c>
      <c r="H68" s="5">
        <v>0</v>
      </c>
      <c r="I68" s="6">
        <f t="shared" si="1"/>
        <v>0.0021525904071153876</v>
      </c>
    </row>
    <row r="69" spans="1:9" ht="23.25" customHeight="1">
      <c r="A69" s="10"/>
      <c r="B69" s="11"/>
      <c r="C69" s="11" t="s">
        <v>125</v>
      </c>
      <c r="D69" s="12" t="s">
        <v>136</v>
      </c>
      <c r="E69" s="25">
        <v>0</v>
      </c>
      <c r="F69" s="25">
        <v>0</v>
      </c>
      <c r="G69" s="25">
        <v>139.2</v>
      </c>
      <c r="H69" s="5">
        <v>0</v>
      </c>
      <c r="I69" s="6">
        <f t="shared" si="1"/>
        <v>0.00029964058467046194</v>
      </c>
    </row>
    <row r="70" spans="1:9" ht="15" customHeight="1">
      <c r="A70" s="10"/>
      <c r="B70" s="11"/>
      <c r="C70" s="11" t="s">
        <v>96</v>
      </c>
      <c r="D70" s="12" t="s">
        <v>97</v>
      </c>
      <c r="E70" s="25">
        <v>180000</v>
      </c>
      <c r="F70" s="25">
        <v>180000</v>
      </c>
      <c r="G70" s="25">
        <v>127310</v>
      </c>
      <c r="H70" s="5">
        <f t="shared" si="0"/>
        <v>70.72777777777777</v>
      </c>
      <c r="I70" s="6">
        <f t="shared" si="1"/>
        <v>0.27404628472986003</v>
      </c>
    </row>
    <row r="71" spans="1:9" ht="15" customHeight="1">
      <c r="A71" s="10"/>
      <c r="B71" s="11"/>
      <c r="C71" s="11" t="s">
        <v>63</v>
      </c>
      <c r="D71" s="12" t="s">
        <v>8</v>
      </c>
      <c r="E71" s="25">
        <v>0</v>
      </c>
      <c r="F71" s="25">
        <v>0</v>
      </c>
      <c r="G71" s="25">
        <v>7050</v>
      </c>
      <c r="H71" s="5">
        <v>0</v>
      </c>
      <c r="I71" s="6">
        <f aca="true" t="shared" si="4" ref="I71:I134">(G71/46455656.25)*100</f>
        <v>0.015175762370163484</v>
      </c>
    </row>
    <row r="72" spans="1:9" ht="13.5" customHeight="1">
      <c r="A72" s="10"/>
      <c r="B72" s="11"/>
      <c r="C72" s="11" t="s">
        <v>66</v>
      </c>
      <c r="D72" s="12" t="s">
        <v>119</v>
      </c>
      <c r="E72" s="25">
        <v>0</v>
      </c>
      <c r="F72" s="25">
        <v>0</v>
      </c>
      <c r="G72" s="25">
        <v>1330.17</v>
      </c>
      <c r="H72" s="5">
        <v>0</v>
      </c>
      <c r="I72" s="6">
        <f t="shared" si="4"/>
        <v>0.002863311181832675</v>
      </c>
    </row>
    <row r="73" spans="1:9" ht="15" customHeight="1">
      <c r="A73" s="10"/>
      <c r="B73" s="11">
        <v>75622</v>
      </c>
      <c r="C73" s="11"/>
      <c r="D73" s="12" t="s">
        <v>101</v>
      </c>
      <c r="E73" s="25">
        <f>E74+E75</f>
        <v>11278286</v>
      </c>
      <c r="F73" s="25">
        <f>F74+F75</f>
        <v>11890894</v>
      </c>
      <c r="G73" s="25">
        <f>G74+G75</f>
        <v>8707441.03</v>
      </c>
      <c r="H73" s="5">
        <f aca="true" t="shared" si="5" ref="H73:H140">(G73/F73)*100</f>
        <v>73.22780801847195</v>
      </c>
      <c r="I73" s="6">
        <f t="shared" si="4"/>
        <v>18.743554031700928</v>
      </c>
    </row>
    <row r="74" spans="1:9" ht="12.75">
      <c r="A74" s="10"/>
      <c r="B74" s="11"/>
      <c r="C74" s="11" t="s">
        <v>68</v>
      </c>
      <c r="D74" s="12" t="s">
        <v>137</v>
      </c>
      <c r="E74" s="25">
        <v>11148286</v>
      </c>
      <c r="F74" s="25">
        <v>11748286</v>
      </c>
      <c r="G74" s="25">
        <v>8561366</v>
      </c>
      <c r="H74" s="5">
        <f t="shared" si="5"/>
        <v>72.87331956338141</v>
      </c>
      <c r="I74" s="6">
        <f t="shared" si="4"/>
        <v>18.429114323403837</v>
      </c>
    </row>
    <row r="75" spans="1:9" ht="12.75">
      <c r="A75" s="10"/>
      <c r="B75" s="11"/>
      <c r="C75" s="11" t="s">
        <v>69</v>
      </c>
      <c r="D75" s="12" t="s">
        <v>138</v>
      </c>
      <c r="E75" s="25">
        <v>130000</v>
      </c>
      <c r="F75" s="25">
        <v>142608</v>
      </c>
      <c r="G75" s="25">
        <v>146075.03</v>
      </c>
      <c r="H75" s="5">
        <f t="shared" si="5"/>
        <v>102.43116094468753</v>
      </c>
      <c r="I75" s="6">
        <f t="shared" si="4"/>
        <v>0.31443970829709245</v>
      </c>
    </row>
    <row r="76" spans="1:9" ht="12.75">
      <c r="A76" s="7">
        <v>758</v>
      </c>
      <c r="B76" s="8"/>
      <c r="C76" s="8"/>
      <c r="D76" s="9" t="s">
        <v>19</v>
      </c>
      <c r="E76" s="5">
        <f>E77+E79+E81</f>
        <v>16975630</v>
      </c>
      <c r="F76" s="5">
        <f>F77+F79+F81</f>
        <v>18690572</v>
      </c>
      <c r="G76" s="5">
        <f>G77+G79+G81</f>
        <v>15396244</v>
      </c>
      <c r="H76" s="5">
        <f t="shared" si="5"/>
        <v>82.37438640187149</v>
      </c>
      <c r="I76" s="6">
        <f t="shared" si="4"/>
        <v>33.14180714000784</v>
      </c>
    </row>
    <row r="77" spans="1:9" ht="14.25" customHeight="1">
      <c r="A77" s="10"/>
      <c r="B77" s="11">
        <v>75801</v>
      </c>
      <c r="C77" s="11"/>
      <c r="D77" s="12" t="s">
        <v>20</v>
      </c>
      <c r="E77" s="25">
        <f>E78</f>
        <v>11153478</v>
      </c>
      <c r="F77" s="25">
        <f>F78</f>
        <v>12868420</v>
      </c>
      <c r="G77" s="25">
        <f>G78</f>
        <v>11029633</v>
      </c>
      <c r="H77" s="5">
        <f t="shared" si="5"/>
        <v>85.71085649986556</v>
      </c>
      <c r="I77" s="6">
        <f t="shared" si="4"/>
        <v>23.742282189803312</v>
      </c>
    </row>
    <row r="78" spans="1:9" ht="12.75">
      <c r="A78" s="10"/>
      <c r="B78" s="11"/>
      <c r="C78" s="11">
        <v>2920</v>
      </c>
      <c r="D78" s="12" t="s">
        <v>21</v>
      </c>
      <c r="E78" s="25">
        <v>11153478</v>
      </c>
      <c r="F78" s="25">
        <v>12868420</v>
      </c>
      <c r="G78" s="25">
        <v>11029633</v>
      </c>
      <c r="H78" s="5">
        <f t="shared" si="5"/>
        <v>85.71085649986556</v>
      </c>
      <c r="I78" s="6">
        <f t="shared" si="4"/>
        <v>23.742282189803312</v>
      </c>
    </row>
    <row r="79" spans="1:9" ht="12.75">
      <c r="A79" s="10"/>
      <c r="B79" s="11">
        <v>75803</v>
      </c>
      <c r="C79" s="11"/>
      <c r="D79" s="12" t="s">
        <v>22</v>
      </c>
      <c r="E79" s="25">
        <f>E80</f>
        <v>3661793</v>
      </c>
      <c r="F79" s="25">
        <f>F80</f>
        <v>3661793</v>
      </c>
      <c r="G79" s="25">
        <f>G80</f>
        <v>2746341</v>
      </c>
      <c r="H79" s="5">
        <f t="shared" si="5"/>
        <v>74.99989759115276</v>
      </c>
      <c r="I79" s="6">
        <f t="shared" si="4"/>
        <v>5.91174729126768</v>
      </c>
    </row>
    <row r="80" spans="1:9" ht="12.75">
      <c r="A80" s="10"/>
      <c r="B80" s="11"/>
      <c r="C80" s="11">
        <v>2920</v>
      </c>
      <c r="D80" s="12" t="s">
        <v>21</v>
      </c>
      <c r="E80" s="25">
        <v>3661793</v>
      </c>
      <c r="F80" s="25">
        <v>3661793</v>
      </c>
      <c r="G80" s="25">
        <v>2746341</v>
      </c>
      <c r="H80" s="5">
        <f t="shared" si="5"/>
        <v>74.99989759115276</v>
      </c>
      <c r="I80" s="6">
        <f t="shared" si="4"/>
        <v>5.91174729126768</v>
      </c>
    </row>
    <row r="81" spans="1:9" ht="12.75">
      <c r="A81" s="10"/>
      <c r="B81" s="11">
        <v>75832</v>
      </c>
      <c r="C81" s="12"/>
      <c r="D81" s="12" t="s">
        <v>23</v>
      </c>
      <c r="E81" s="25">
        <f>E82</f>
        <v>2160359</v>
      </c>
      <c r="F81" s="25">
        <f>F82</f>
        <v>2160359</v>
      </c>
      <c r="G81" s="25">
        <f>G82</f>
        <v>1620270</v>
      </c>
      <c r="H81" s="5">
        <f t="shared" si="5"/>
        <v>75.00003471645222</v>
      </c>
      <c r="I81" s="6">
        <f t="shared" si="4"/>
        <v>3.487777658936849</v>
      </c>
    </row>
    <row r="82" spans="1:9" ht="12.75">
      <c r="A82" s="10"/>
      <c r="B82" s="11"/>
      <c r="C82" s="11">
        <v>2920</v>
      </c>
      <c r="D82" s="12" t="s">
        <v>21</v>
      </c>
      <c r="E82" s="25">
        <v>2160359</v>
      </c>
      <c r="F82" s="25">
        <v>2160359</v>
      </c>
      <c r="G82" s="25">
        <v>1620270</v>
      </c>
      <c r="H82" s="5">
        <f t="shared" si="5"/>
        <v>75.00003471645222</v>
      </c>
      <c r="I82" s="6">
        <f t="shared" si="4"/>
        <v>3.487777658936849</v>
      </c>
    </row>
    <row r="83" spans="1:9" ht="12.75">
      <c r="A83" s="7">
        <v>801</v>
      </c>
      <c r="B83" s="8"/>
      <c r="C83" s="8"/>
      <c r="D83" s="9" t="s">
        <v>24</v>
      </c>
      <c r="E83" s="5">
        <f>E86+E89+E98+E100+E109+E117+E122+E119+E115</f>
        <v>2394237</v>
      </c>
      <c r="F83" s="5">
        <f>F86+F89+F98+F100+F109+F117+F122+F119+F115+F84</f>
        <v>2441611.11</v>
      </c>
      <c r="G83" s="5">
        <f>G86+G89+G98+G100+G109+G117+G122+G119+G115+G84</f>
        <v>1763446.5899999999</v>
      </c>
      <c r="H83" s="5">
        <f t="shared" si="5"/>
        <v>72.22471190344477</v>
      </c>
      <c r="I83" s="6">
        <f t="shared" si="4"/>
        <v>3.795978213094341</v>
      </c>
    </row>
    <row r="84" spans="1:9" ht="12.75">
      <c r="A84" s="7"/>
      <c r="B84" s="38">
        <v>80101</v>
      </c>
      <c r="C84" s="38"/>
      <c r="D84" s="16" t="s">
        <v>157</v>
      </c>
      <c r="E84" s="39">
        <v>0</v>
      </c>
      <c r="F84" s="39">
        <f>F85</f>
        <v>150751.82</v>
      </c>
      <c r="G84" s="39">
        <f>G85</f>
        <v>36359.82</v>
      </c>
      <c r="H84" s="5">
        <f t="shared" si="5"/>
        <v>24.11899239425434</v>
      </c>
      <c r="I84" s="6">
        <f t="shared" si="4"/>
        <v>0.07826779973644221</v>
      </c>
    </row>
    <row r="85" spans="1:9" ht="24">
      <c r="A85" s="7"/>
      <c r="B85" s="8"/>
      <c r="C85" s="11">
        <v>2310</v>
      </c>
      <c r="D85" s="12" t="s">
        <v>27</v>
      </c>
      <c r="E85" s="39">
        <v>0</v>
      </c>
      <c r="F85" s="39">
        <v>150751.82</v>
      </c>
      <c r="G85" s="39">
        <v>36359.82</v>
      </c>
      <c r="H85" s="5">
        <f t="shared" si="5"/>
        <v>24.11899239425434</v>
      </c>
      <c r="I85" s="6">
        <f t="shared" si="4"/>
        <v>0.07826779973644221</v>
      </c>
    </row>
    <row r="86" spans="1:9" ht="12.75">
      <c r="A86" s="10"/>
      <c r="B86" s="11">
        <v>80102</v>
      </c>
      <c r="C86" s="11"/>
      <c r="D86" s="12" t="s">
        <v>25</v>
      </c>
      <c r="E86" s="25">
        <f>E87+E88</f>
        <v>250</v>
      </c>
      <c r="F86" s="25">
        <f>F87+F88</f>
        <v>250</v>
      </c>
      <c r="G86" s="25">
        <f>G87+G88</f>
        <v>225.75</v>
      </c>
      <c r="H86" s="5">
        <f t="shared" si="5"/>
        <v>90.3</v>
      </c>
      <c r="I86" s="6">
        <f t="shared" si="4"/>
        <v>0.0004859472844062988</v>
      </c>
    </row>
    <row r="87" spans="1:9" ht="12.75">
      <c r="A87" s="10"/>
      <c r="B87" s="11"/>
      <c r="C87" s="11" t="s">
        <v>66</v>
      </c>
      <c r="D87" s="12" t="s">
        <v>119</v>
      </c>
      <c r="E87" s="25">
        <v>150</v>
      </c>
      <c r="F87" s="25">
        <v>150</v>
      </c>
      <c r="G87" s="25">
        <v>151.75</v>
      </c>
      <c r="H87" s="5">
        <f t="shared" si="5"/>
        <v>101.16666666666667</v>
      </c>
      <c r="I87" s="6">
        <f t="shared" si="4"/>
        <v>0.0003266555942797601</v>
      </c>
    </row>
    <row r="88" spans="1:9" ht="12.75">
      <c r="A88" s="10"/>
      <c r="B88" s="11"/>
      <c r="C88" s="11" t="s">
        <v>67</v>
      </c>
      <c r="D88" s="12" t="s">
        <v>9</v>
      </c>
      <c r="E88" s="25">
        <v>100</v>
      </c>
      <c r="F88" s="25">
        <v>100</v>
      </c>
      <c r="G88" s="25">
        <v>74</v>
      </c>
      <c r="H88" s="5">
        <f t="shared" si="5"/>
        <v>74</v>
      </c>
      <c r="I88" s="6">
        <f t="shared" si="4"/>
        <v>0.0001592916901265387</v>
      </c>
    </row>
    <row r="89" spans="1:9" ht="12.75" customHeight="1">
      <c r="A89" s="10"/>
      <c r="B89" s="11">
        <v>80110</v>
      </c>
      <c r="C89" s="11"/>
      <c r="D89" s="12" t="s">
        <v>26</v>
      </c>
      <c r="E89" s="25">
        <f>E92+E93+E95+E96+E91+E94+E97</f>
        <v>2147754</v>
      </c>
      <c r="F89" s="25">
        <f>F92+F93+F95+F96+F91+F94+F97</f>
        <v>1996216.41</v>
      </c>
      <c r="G89" s="25">
        <f>G92+G93+G95+G96+G91+G94+G97+G90</f>
        <v>1508592.7399999998</v>
      </c>
      <c r="H89" s="5">
        <f t="shared" si="5"/>
        <v>75.57260487604147</v>
      </c>
      <c r="I89" s="6">
        <f t="shared" si="4"/>
        <v>3.2473822603679174</v>
      </c>
    </row>
    <row r="90" spans="1:9" ht="24" customHeight="1">
      <c r="A90" s="10"/>
      <c r="B90" s="11"/>
      <c r="C90" s="11" t="s">
        <v>153</v>
      </c>
      <c r="D90" s="12" t="s">
        <v>163</v>
      </c>
      <c r="E90" s="25">
        <v>0</v>
      </c>
      <c r="F90" s="25">
        <v>0</v>
      </c>
      <c r="G90" s="25">
        <v>96.5</v>
      </c>
      <c r="H90" s="5">
        <v>0</v>
      </c>
      <c r="I90" s="6">
        <f t="shared" si="4"/>
        <v>0.0002077249742866349</v>
      </c>
    </row>
    <row r="91" spans="1:9" ht="12.75" customHeight="1">
      <c r="A91" s="10"/>
      <c r="B91" s="11"/>
      <c r="C91" s="11" t="s">
        <v>63</v>
      </c>
      <c r="D91" s="12" t="s">
        <v>8</v>
      </c>
      <c r="E91" s="25">
        <v>100</v>
      </c>
      <c r="F91" s="25">
        <v>100</v>
      </c>
      <c r="G91" s="25">
        <v>61.27</v>
      </c>
      <c r="H91" s="5">
        <f t="shared" si="5"/>
        <v>61.27</v>
      </c>
      <c r="I91" s="6">
        <f t="shared" si="4"/>
        <v>0.0001318892142439598</v>
      </c>
    </row>
    <row r="92" spans="1:9" ht="36" customHeight="1">
      <c r="A92" s="10"/>
      <c r="B92" s="11"/>
      <c r="C92" s="11" t="s">
        <v>64</v>
      </c>
      <c r="D92" s="12" t="s">
        <v>120</v>
      </c>
      <c r="E92" s="25">
        <v>8030</v>
      </c>
      <c r="F92" s="25">
        <v>8030</v>
      </c>
      <c r="G92" s="25">
        <v>6421.74</v>
      </c>
      <c r="H92" s="5">
        <f t="shared" si="5"/>
        <v>79.97185554171855</v>
      </c>
      <c r="I92" s="6">
        <f t="shared" si="4"/>
        <v>0.013823375920989167</v>
      </c>
    </row>
    <row r="93" spans="1:9" ht="12.75">
      <c r="A93" s="10"/>
      <c r="B93" s="11"/>
      <c r="C93" s="11" t="s">
        <v>66</v>
      </c>
      <c r="D93" s="12" t="s">
        <v>119</v>
      </c>
      <c r="E93" s="25">
        <v>180</v>
      </c>
      <c r="F93" s="25">
        <v>180</v>
      </c>
      <c r="G93" s="25">
        <v>245.42</v>
      </c>
      <c r="H93" s="5">
        <f t="shared" si="5"/>
        <v>136.34444444444443</v>
      </c>
      <c r="I93" s="6">
        <f t="shared" si="4"/>
        <v>0.0005282887377142584</v>
      </c>
    </row>
    <row r="94" spans="1:9" ht="12.75">
      <c r="A94" s="10"/>
      <c r="B94" s="11"/>
      <c r="C94" s="11" t="s">
        <v>80</v>
      </c>
      <c r="D94" s="12" t="s">
        <v>84</v>
      </c>
      <c r="E94" s="25">
        <v>0</v>
      </c>
      <c r="F94" s="25">
        <v>0</v>
      </c>
      <c r="G94" s="25">
        <v>1239.4</v>
      </c>
      <c r="H94" s="5">
        <v>0</v>
      </c>
      <c r="I94" s="6">
        <f t="shared" si="4"/>
        <v>0.0026679205505788115</v>
      </c>
    </row>
    <row r="95" spans="1:9" ht="12.75">
      <c r="A95" s="10"/>
      <c r="B95" s="11"/>
      <c r="C95" s="11" t="s">
        <v>67</v>
      </c>
      <c r="D95" s="12" t="s">
        <v>9</v>
      </c>
      <c r="E95" s="25">
        <v>300</v>
      </c>
      <c r="F95" s="25">
        <v>300</v>
      </c>
      <c r="G95" s="25">
        <v>279</v>
      </c>
      <c r="H95" s="5">
        <f t="shared" si="5"/>
        <v>93</v>
      </c>
      <c r="I95" s="6">
        <f t="shared" si="4"/>
        <v>0.0006005727235851931</v>
      </c>
    </row>
    <row r="96" spans="1:9" ht="24.75" customHeight="1">
      <c r="A96" s="10"/>
      <c r="B96" s="11"/>
      <c r="C96" s="11">
        <v>2310</v>
      </c>
      <c r="D96" s="12" t="s">
        <v>27</v>
      </c>
      <c r="E96" s="25">
        <v>2130794</v>
      </c>
      <c r="F96" s="25">
        <v>1979256.41</v>
      </c>
      <c r="G96" s="25">
        <v>1500249.41</v>
      </c>
      <c r="H96" s="5">
        <f t="shared" si="5"/>
        <v>75.79863843917019</v>
      </c>
      <c r="I96" s="6">
        <f t="shared" si="4"/>
        <v>3.22942248824652</v>
      </c>
    </row>
    <row r="97" spans="1:9" ht="36" customHeight="1">
      <c r="A97" s="10"/>
      <c r="B97" s="11"/>
      <c r="C97" s="11">
        <v>6610</v>
      </c>
      <c r="D97" s="12" t="s">
        <v>95</v>
      </c>
      <c r="E97" s="25">
        <v>8350</v>
      </c>
      <c r="F97" s="25">
        <v>8350</v>
      </c>
      <c r="G97" s="25">
        <v>0</v>
      </c>
      <c r="H97" s="5">
        <f t="shared" si="5"/>
        <v>0</v>
      </c>
      <c r="I97" s="6">
        <f t="shared" si="4"/>
        <v>0</v>
      </c>
    </row>
    <row r="98" spans="1:9" ht="12.75">
      <c r="A98" s="10"/>
      <c r="B98" s="11">
        <v>80113</v>
      </c>
      <c r="C98" s="11"/>
      <c r="D98" s="12" t="s">
        <v>28</v>
      </c>
      <c r="E98" s="25">
        <f>E99</f>
        <v>6000</v>
      </c>
      <c r="F98" s="25">
        <f>F99</f>
        <v>6000</v>
      </c>
      <c r="G98" s="25">
        <f>G99</f>
        <v>1000</v>
      </c>
      <c r="H98" s="5">
        <f t="shared" si="5"/>
        <v>16.666666666666664</v>
      </c>
      <c r="I98" s="6">
        <f t="shared" si="4"/>
        <v>0.0021525904071153876</v>
      </c>
    </row>
    <row r="99" spans="1:9" ht="36.75" customHeight="1">
      <c r="A99" s="10"/>
      <c r="B99" s="11"/>
      <c r="C99" s="11">
        <v>2310</v>
      </c>
      <c r="D99" s="12" t="s">
        <v>29</v>
      </c>
      <c r="E99" s="25">
        <v>6000</v>
      </c>
      <c r="F99" s="25">
        <v>6000</v>
      </c>
      <c r="G99" s="25">
        <v>1000</v>
      </c>
      <c r="H99" s="5">
        <f t="shared" si="5"/>
        <v>16.666666666666664</v>
      </c>
      <c r="I99" s="6">
        <f t="shared" si="4"/>
        <v>0.0021525904071153876</v>
      </c>
    </row>
    <row r="100" spans="1:9" ht="12.75">
      <c r="A100" s="10"/>
      <c r="B100" s="11">
        <v>80120</v>
      </c>
      <c r="C100" s="11"/>
      <c r="D100" s="12" t="s">
        <v>30</v>
      </c>
      <c r="E100" s="25">
        <f>E102+E103+E104+E105+E106</f>
        <v>3240</v>
      </c>
      <c r="F100" s="25">
        <f>F102+F103+F104+F105+F106+F107+F108</f>
        <v>91240</v>
      </c>
      <c r="G100" s="25">
        <f>G102+G103+G104+G105+G106+G107+G101</f>
        <v>50188.47</v>
      </c>
      <c r="H100" s="5">
        <f t="shared" si="5"/>
        <v>55.00709118807541</v>
      </c>
      <c r="I100" s="6">
        <f t="shared" si="4"/>
        <v>0.10803521906979842</v>
      </c>
    </row>
    <row r="101" spans="1:9" ht="24">
      <c r="A101" s="10"/>
      <c r="B101" s="11"/>
      <c r="C101" s="11" t="s">
        <v>153</v>
      </c>
      <c r="D101" s="12" t="s">
        <v>163</v>
      </c>
      <c r="E101" s="25">
        <v>0</v>
      </c>
      <c r="F101" s="25">
        <v>0</v>
      </c>
      <c r="G101" s="25">
        <v>59.5</v>
      </c>
      <c r="H101" s="5">
        <v>0</v>
      </c>
      <c r="I101" s="6">
        <f t="shared" si="4"/>
        <v>0.00012807912922336556</v>
      </c>
    </row>
    <row r="102" spans="1:9" ht="12.75">
      <c r="A102" s="10"/>
      <c r="B102" s="11"/>
      <c r="C102" s="11" t="s">
        <v>63</v>
      </c>
      <c r="D102" s="12" t="s">
        <v>8</v>
      </c>
      <c r="E102" s="25">
        <v>60</v>
      </c>
      <c r="F102" s="25">
        <v>60</v>
      </c>
      <c r="G102" s="25">
        <v>37.73</v>
      </c>
      <c r="H102" s="5">
        <f t="shared" si="5"/>
        <v>62.883333333333326</v>
      </c>
      <c r="I102" s="6">
        <f t="shared" si="4"/>
        <v>8.121723606046357E-05</v>
      </c>
    </row>
    <row r="103" spans="1:9" ht="37.5" customHeight="1">
      <c r="A103" s="10"/>
      <c r="B103" s="11"/>
      <c r="C103" s="11" t="s">
        <v>64</v>
      </c>
      <c r="D103" s="12" t="s">
        <v>120</v>
      </c>
      <c r="E103" s="25">
        <v>2880</v>
      </c>
      <c r="F103" s="25">
        <v>2880</v>
      </c>
      <c r="G103" s="25">
        <v>1791.82</v>
      </c>
      <c r="H103" s="5">
        <f t="shared" si="5"/>
        <v>62.21597222222221</v>
      </c>
      <c r="I103" s="6">
        <f t="shared" si="4"/>
        <v>0.003857054543277494</v>
      </c>
    </row>
    <row r="104" spans="1:9" ht="12.75">
      <c r="A104" s="10"/>
      <c r="B104" s="11"/>
      <c r="C104" s="11" t="s">
        <v>66</v>
      </c>
      <c r="D104" s="12" t="s">
        <v>119</v>
      </c>
      <c r="E104" s="25">
        <v>120</v>
      </c>
      <c r="F104" s="25">
        <v>120</v>
      </c>
      <c r="G104" s="25">
        <v>151.38</v>
      </c>
      <c r="H104" s="5">
        <f t="shared" si="5"/>
        <v>126.15</v>
      </c>
      <c r="I104" s="6">
        <f t="shared" si="4"/>
        <v>0.00032585913582912736</v>
      </c>
    </row>
    <row r="105" spans="1:9" ht="12.75">
      <c r="A105" s="10"/>
      <c r="B105" s="11"/>
      <c r="C105" s="11" t="s">
        <v>67</v>
      </c>
      <c r="D105" s="12" t="s">
        <v>9</v>
      </c>
      <c r="E105" s="25">
        <v>180</v>
      </c>
      <c r="F105" s="25">
        <v>180</v>
      </c>
      <c r="G105" s="25">
        <v>164</v>
      </c>
      <c r="H105" s="5">
        <f t="shared" si="5"/>
        <v>91.11111111111111</v>
      </c>
      <c r="I105" s="6">
        <f t="shared" si="4"/>
        <v>0.00035302482676692355</v>
      </c>
    </row>
    <row r="106" spans="1:9" ht="12.75">
      <c r="A106" s="10"/>
      <c r="B106" s="11"/>
      <c r="C106" s="11" t="s">
        <v>80</v>
      </c>
      <c r="D106" s="12" t="s">
        <v>84</v>
      </c>
      <c r="E106" s="25">
        <v>0</v>
      </c>
      <c r="F106" s="25">
        <v>0</v>
      </c>
      <c r="G106" s="25">
        <v>1060.6</v>
      </c>
      <c r="H106" s="5">
        <v>0</v>
      </c>
      <c r="I106" s="6">
        <f t="shared" si="4"/>
        <v>0.0022830373857865797</v>
      </c>
    </row>
    <row r="107" spans="1:9" ht="24">
      <c r="A107" s="10"/>
      <c r="B107" s="11"/>
      <c r="C107" s="11">
        <v>2440</v>
      </c>
      <c r="D107" s="12" t="s">
        <v>139</v>
      </c>
      <c r="E107" s="25">
        <v>0</v>
      </c>
      <c r="F107" s="25">
        <v>58000</v>
      </c>
      <c r="G107" s="25">
        <v>46923.44</v>
      </c>
      <c r="H107" s="5">
        <f t="shared" si="5"/>
        <v>80.90248275862069</v>
      </c>
      <c r="I107" s="6">
        <f t="shared" si="4"/>
        <v>0.10100694681285448</v>
      </c>
    </row>
    <row r="108" spans="1:9" ht="36">
      <c r="A108" s="10"/>
      <c r="B108" s="11"/>
      <c r="C108" s="11">
        <v>2700</v>
      </c>
      <c r="D108" s="12" t="s">
        <v>158</v>
      </c>
      <c r="E108" s="25">
        <v>0</v>
      </c>
      <c r="F108" s="25">
        <v>30000</v>
      </c>
      <c r="G108" s="25"/>
      <c r="H108" s="5">
        <f t="shared" si="5"/>
        <v>0</v>
      </c>
      <c r="I108" s="6">
        <f t="shared" si="4"/>
        <v>0</v>
      </c>
    </row>
    <row r="109" spans="1:9" ht="12.75">
      <c r="A109" s="10"/>
      <c r="B109" s="11">
        <v>80130</v>
      </c>
      <c r="C109" s="11"/>
      <c r="D109" s="12" t="s">
        <v>31</v>
      </c>
      <c r="E109" s="25">
        <f>E111+E112+E113+E114</f>
        <v>1550</v>
      </c>
      <c r="F109" s="25">
        <f>F111+F112+F113+F114+F110</f>
        <v>1950</v>
      </c>
      <c r="G109" s="25">
        <f>G111+G112+G113+G114+G110</f>
        <v>1842.08</v>
      </c>
      <c r="H109" s="5">
        <f t="shared" si="5"/>
        <v>94.46564102564102</v>
      </c>
      <c r="I109" s="6">
        <f t="shared" si="4"/>
        <v>0.003965243737139113</v>
      </c>
    </row>
    <row r="110" spans="1:9" ht="24">
      <c r="A110" s="10"/>
      <c r="B110" s="11"/>
      <c r="C110" s="11" t="s">
        <v>153</v>
      </c>
      <c r="D110" s="12" t="s">
        <v>159</v>
      </c>
      <c r="E110" s="25">
        <v>0</v>
      </c>
      <c r="F110" s="25">
        <v>200</v>
      </c>
      <c r="G110" s="25">
        <v>130</v>
      </c>
      <c r="H110" s="5"/>
      <c r="I110" s="6">
        <f t="shared" si="4"/>
        <v>0.0002798367529250004</v>
      </c>
    </row>
    <row r="111" spans="1:12" ht="12.75">
      <c r="A111" s="10"/>
      <c r="B111" s="11"/>
      <c r="C111" s="11" t="s">
        <v>63</v>
      </c>
      <c r="D111" s="12" t="s">
        <v>8</v>
      </c>
      <c r="E111" s="25">
        <v>300</v>
      </c>
      <c r="F111" s="25">
        <v>100</v>
      </c>
      <c r="G111" s="25">
        <v>54</v>
      </c>
      <c r="H111" s="5">
        <f t="shared" si="5"/>
        <v>54</v>
      </c>
      <c r="I111" s="6">
        <f t="shared" si="4"/>
        <v>0.00011623988198423094</v>
      </c>
      <c r="L111" t="s">
        <v>93</v>
      </c>
    </row>
    <row r="112" spans="1:9" ht="36" customHeight="1">
      <c r="A112" s="10"/>
      <c r="B112" s="11"/>
      <c r="C112" s="11" t="s">
        <v>64</v>
      </c>
      <c r="D112" s="12" t="s">
        <v>120</v>
      </c>
      <c r="E112" s="25">
        <v>1000</v>
      </c>
      <c r="F112" s="25">
        <v>1000</v>
      </c>
      <c r="G112" s="25">
        <v>896.7</v>
      </c>
      <c r="H112" s="5">
        <f t="shared" si="5"/>
        <v>89.67</v>
      </c>
      <c r="I112" s="6">
        <f t="shared" si="4"/>
        <v>0.001930227818060368</v>
      </c>
    </row>
    <row r="113" spans="1:9" ht="12.75">
      <c r="A113" s="10"/>
      <c r="B113" s="11"/>
      <c r="C113" s="11" t="s">
        <v>66</v>
      </c>
      <c r="D113" s="12" t="s">
        <v>119</v>
      </c>
      <c r="E113" s="25">
        <v>250</v>
      </c>
      <c r="F113" s="25">
        <v>250</v>
      </c>
      <c r="G113" s="25">
        <v>182.06</v>
      </c>
      <c r="H113" s="5">
        <f t="shared" si="5"/>
        <v>72.824</v>
      </c>
      <c r="I113" s="6">
        <f t="shared" si="4"/>
        <v>0.00039190060951942743</v>
      </c>
    </row>
    <row r="114" spans="1:9" ht="12.75">
      <c r="A114" s="10"/>
      <c r="B114" s="11"/>
      <c r="C114" s="11" t="s">
        <v>67</v>
      </c>
      <c r="D114" s="12" t="s">
        <v>9</v>
      </c>
      <c r="E114" s="25">
        <v>0</v>
      </c>
      <c r="F114" s="25">
        <v>400</v>
      </c>
      <c r="G114" s="25">
        <v>579.32</v>
      </c>
      <c r="H114" s="5">
        <f t="shared" si="5"/>
        <v>144.83</v>
      </c>
      <c r="I114" s="6">
        <f t="shared" si="4"/>
        <v>0.0012470386746500865</v>
      </c>
    </row>
    <row r="115" spans="1:9" ht="12.75">
      <c r="A115" s="10"/>
      <c r="B115" s="11">
        <v>80134</v>
      </c>
      <c r="C115" s="11"/>
      <c r="D115" s="12" t="s">
        <v>94</v>
      </c>
      <c r="E115" s="25">
        <f>E116</f>
        <v>80</v>
      </c>
      <c r="F115" s="25">
        <f>F116</f>
        <v>80</v>
      </c>
      <c r="G115" s="25">
        <f>G116</f>
        <v>73</v>
      </c>
      <c r="H115" s="5">
        <f t="shared" si="5"/>
        <v>91.25</v>
      </c>
      <c r="I115" s="6">
        <f t="shared" si="4"/>
        <v>0.0001571390997194233</v>
      </c>
    </row>
    <row r="116" spans="1:9" ht="12.75">
      <c r="A116" s="10"/>
      <c r="B116" s="11"/>
      <c r="C116" s="11" t="s">
        <v>67</v>
      </c>
      <c r="D116" s="12" t="s">
        <v>9</v>
      </c>
      <c r="E116" s="25">
        <v>80</v>
      </c>
      <c r="F116" s="25">
        <v>80</v>
      </c>
      <c r="G116" s="25">
        <v>73</v>
      </c>
      <c r="H116" s="5">
        <f t="shared" si="5"/>
        <v>91.25</v>
      </c>
      <c r="I116" s="6">
        <f t="shared" si="4"/>
        <v>0.0001571390997194233</v>
      </c>
    </row>
    <row r="117" spans="1:9" ht="12.75">
      <c r="A117" s="10"/>
      <c r="B117" s="11">
        <v>80146</v>
      </c>
      <c r="C117" s="11"/>
      <c r="D117" s="12" t="s">
        <v>33</v>
      </c>
      <c r="E117" s="25">
        <f>E118</f>
        <v>10633</v>
      </c>
      <c r="F117" s="25">
        <f>F118</f>
        <v>10633</v>
      </c>
      <c r="G117" s="25">
        <f>G118</f>
        <v>2000</v>
      </c>
      <c r="H117" s="5">
        <f t="shared" si="5"/>
        <v>18.80936706479827</v>
      </c>
      <c r="I117" s="6">
        <f t="shared" si="4"/>
        <v>0.004305180814230775</v>
      </c>
    </row>
    <row r="118" spans="1:9" ht="25.5" customHeight="1">
      <c r="A118" s="10"/>
      <c r="B118" s="11"/>
      <c r="C118" s="11">
        <v>2310</v>
      </c>
      <c r="D118" s="12" t="s">
        <v>34</v>
      </c>
      <c r="E118" s="25">
        <v>10633</v>
      </c>
      <c r="F118" s="25">
        <v>10633</v>
      </c>
      <c r="G118" s="25">
        <v>2000</v>
      </c>
      <c r="H118" s="5">
        <f t="shared" si="5"/>
        <v>18.80936706479827</v>
      </c>
      <c r="I118" s="6">
        <f t="shared" si="4"/>
        <v>0.004305180814230775</v>
      </c>
    </row>
    <row r="119" spans="1:9" ht="49.5" customHeight="1">
      <c r="A119" s="10"/>
      <c r="B119" s="11">
        <v>80150</v>
      </c>
      <c r="C119" s="11"/>
      <c r="D119" s="12" t="s">
        <v>140</v>
      </c>
      <c r="E119" s="25">
        <f>E120+E121</f>
        <v>126470</v>
      </c>
      <c r="F119" s="25">
        <f>F120+F121</f>
        <v>86230</v>
      </c>
      <c r="G119" s="25">
        <f>G120+G121</f>
        <v>68013</v>
      </c>
      <c r="H119" s="5">
        <f t="shared" si="5"/>
        <v>78.87394178360199</v>
      </c>
      <c r="I119" s="6">
        <f t="shared" si="4"/>
        <v>0.14640413135913888</v>
      </c>
    </row>
    <row r="120" spans="1:9" ht="12" customHeight="1">
      <c r="A120" s="10"/>
      <c r="B120" s="11"/>
      <c r="C120" s="11" t="s">
        <v>67</v>
      </c>
      <c r="D120" s="12" t="s">
        <v>9</v>
      </c>
      <c r="E120" s="25">
        <v>0</v>
      </c>
      <c r="F120" s="25">
        <v>0</v>
      </c>
      <c r="G120" s="25">
        <v>13</v>
      </c>
      <c r="H120" s="5">
        <v>0</v>
      </c>
      <c r="I120" s="6">
        <f t="shared" si="4"/>
        <v>2.798367529250004E-05</v>
      </c>
    </row>
    <row r="121" spans="1:9" ht="25.5" customHeight="1">
      <c r="A121" s="10"/>
      <c r="B121" s="11"/>
      <c r="C121" s="11">
        <v>2310</v>
      </c>
      <c r="D121" s="12" t="s">
        <v>34</v>
      </c>
      <c r="E121" s="25">
        <v>126470</v>
      </c>
      <c r="F121" s="25">
        <v>86230</v>
      </c>
      <c r="G121" s="25">
        <v>68000</v>
      </c>
      <c r="H121" s="5">
        <f t="shared" si="5"/>
        <v>78.85886582395918</v>
      </c>
      <c r="I121" s="6">
        <f t="shared" si="4"/>
        <v>0.14637614768384635</v>
      </c>
    </row>
    <row r="122" spans="1:9" ht="12.75">
      <c r="A122" s="10"/>
      <c r="B122" s="11">
        <v>80195</v>
      </c>
      <c r="C122" s="11"/>
      <c r="D122" s="12" t="s">
        <v>35</v>
      </c>
      <c r="E122" s="25">
        <f>E129+E126+E125</f>
        <v>98260</v>
      </c>
      <c r="F122" s="25">
        <f>F129+F126+F125+F127+F128</f>
        <v>98259.88</v>
      </c>
      <c r="G122" s="25">
        <f>G129+G126+G125+G127+G128+G123+G124</f>
        <v>95151.73000000001</v>
      </c>
      <c r="H122" s="5">
        <f t="shared" si="5"/>
        <v>96.83680663969874</v>
      </c>
      <c r="I122" s="6">
        <f t="shared" si="4"/>
        <v>0.2048227012184335</v>
      </c>
    </row>
    <row r="123" spans="1:9" ht="12.75">
      <c r="A123" s="10"/>
      <c r="B123" s="11"/>
      <c r="C123" s="11" t="s">
        <v>66</v>
      </c>
      <c r="D123" s="12" t="s">
        <v>119</v>
      </c>
      <c r="E123" s="25">
        <v>0</v>
      </c>
      <c r="F123" s="25">
        <v>0</v>
      </c>
      <c r="G123" s="25">
        <v>80.85</v>
      </c>
      <c r="H123" s="5">
        <v>0</v>
      </c>
      <c r="I123" s="6">
        <f t="shared" si="4"/>
        <v>0.0001740369344152791</v>
      </c>
    </row>
    <row r="124" spans="1:9" ht="12.75">
      <c r="A124" s="10"/>
      <c r="B124" s="11"/>
      <c r="C124" s="11" t="s">
        <v>67</v>
      </c>
      <c r="D124" s="12" t="s">
        <v>9</v>
      </c>
      <c r="E124" s="25">
        <v>0</v>
      </c>
      <c r="F124" s="25">
        <v>0</v>
      </c>
      <c r="G124" s="25">
        <v>1</v>
      </c>
      <c r="H124" s="5">
        <v>0</v>
      </c>
      <c r="I124" s="6">
        <f t="shared" si="4"/>
        <v>2.152590407115388E-06</v>
      </c>
    </row>
    <row r="125" spans="1:9" ht="48">
      <c r="A125" s="10"/>
      <c r="B125" s="11"/>
      <c r="C125" s="11">
        <v>2007</v>
      </c>
      <c r="D125" s="12" t="s">
        <v>115</v>
      </c>
      <c r="E125" s="25">
        <v>69280</v>
      </c>
      <c r="F125" s="25">
        <v>0</v>
      </c>
      <c r="G125" s="25">
        <v>0</v>
      </c>
      <c r="H125" s="5">
        <v>0</v>
      </c>
      <c r="I125" s="6">
        <f t="shared" si="4"/>
        <v>0</v>
      </c>
    </row>
    <row r="126" spans="1:9" ht="48">
      <c r="A126" s="10"/>
      <c r="B126" s="11"/>
      <c r="C126" s="11">
        <v>2009</v>
      </c>
      <c r="D126" s="12" t="s">
        <v>115</v>
      </c>
      <c r="E126" s="25">
        <v>1176</v>
      </c>
      <c r="F126" s="25">
        <v>0</v>
      </c>
      <c r="G126" s="25">
        <v>0</v>
      </c>
      <c r="H126" s="5">
        <v>0</v>
      </c>
      <c r="I126" s="6">
        <f t="shared" si="4"/>
        <v>0</v>
      </c>
    </row>
    <row r="127" spans="1:9" ht="48">
      <c r="A127" s="10"/>
      <c r="B127" s="11"/>
      <c r="C127" s="11">
        <v>2057</v>
      </c>
      <c r="D127" s="12" t="s">
        <v>114</v>
      </c>
      <c r="E127" s="25">
        <v>0</v>
      </c>
      <c r="F127" s="25">
        <v>69280</v>
      </c>
      <c r="G127" s="25">
        <v>63202.69</v>
      </c>
      <c r="H127" s="5">
        <f t="shared" si="5"/>
        <v>91.22790127020785</v>
      </c>
      <c r="I127" s="6">
        <f t="shared" si="4"/>
        <v>0.13604950419788764</v>
      </c>
    </row>
    <row r="128" spans="1:9" ht="48">
      <c r="A128" s="10"/>
      <c r="B128" s="11"/>
      <c r="C128" s="11">
        <v>2059</v>
      </c>
      <c r="D128" s="12" t="s">
        <v>114</v>
      </c>
      <c r="E128" s="25">
        <v>0</v>
      </c>
      <c r="F128" s="25">
        <v>1175.88</v>
      </c>
      <c r="G128" s="25">
        <v>7253.19</v>
      </c>
      <c r="H128" s="5">
        <f t="shared" si="5"/>
        <v>616.8307990611286</v>
      </c>
      <c r="I128" s="6">
        <f t="shared" si="4"/>
        <v>0.015613147214985258</v>
      </c>
    </row>
    <row r="129" spans="1:9" ht="24.75" customHeight="1">
      <c r="A129" s="10"/>
      <c r="B129" s="11"/>
      <c r="C129" s="11">
        <v>2310</v>
      </c>
      <c r="D129" s="12" t="s">
        <v>34</v>
      </c>
      <c r="E129" s="25">
        <v>27804</v>
      </c>
      <c r="F129" s="25">
        <v>27804</v>
      </c>
      <c r="G129" s="25">
        <v>24614</v>
      </c>
      <c r="H129" s="5">
        <f t="shared" si="5"/>
        <v>88.52683067184579</v>
      </c>
      <c r="I129" s="6">
        <f t="shared" si="4"/>
        <v>0.05298386028073815</v>
      </c>
    </row>
    <row r="130" spans="1:9" ht="12.75">
      <c r="A130" s="7">
        <v>851</v>
      </c>
      <c r="B130" s="8"/>
      <c r="C130" s="8"/>
      <c r="D130" s="9" t="s">
        <v>37</v>
      </c>
      <c r="E130" s="5">
        <f aca="true" t="shared" si="6" ref="E130:G131">E131</f>
        <v>2663000</v>
      </c>
      <c r="F130" s="5">
        <f t="shared" si="6"/>
        <v>2435400</v>
      </c>
      <c r="G130" s="5">
        <f t="shared" si="6"/>
        <v>1531548</v>
      </c>
      <c r="H130" s="5">
        <f t="shared" si="5"/>
        <v>62.886917960088695</v>
      </c>
      <c r="I130" s="6">
        <f t="shared" si="4"/>
        <v>3.2967955328367577</v>
      </c>
    </row>
    <row r="131" spans="1:9" ht="22.5" customHeight="1">
      <c r="A131" s="10"/>
      <c r="B131" s="11">
        <v>85156</v>
      </c>
      <c r="C131" s="11"/>
      <c r="D131" s="12" t="s">
        <v>38</v>
      </c>
      <c r="E131" s="25">
        <f t="shared" si="6"/>
        <v>2663000</v>
      </c>
      <c r="F131" s="25">
        <f t="shared" si="6"/>
        <v>2435400</v>
      </c>
      <c r="G131" s="25">
        <f t="shared" si="6"/>
        <v>1531548</v>
      </c>
      <c r="H131" s="5">
        <f t="shared" si="5"/>
        <v>62.886917960088695</v>
      </c>
      <c r="I131" s="6">
        <f t="shared" si="4"/>
        <v>3.2967955328367577</v>
      </c>
    </row>
    <row r="132" spans="1:9" ht="34.5" customHeight="1">
      <c r="A132" s="10"/>
      <c r="B132" s="11"/>
      <c r="C132" s="11">
        <v>2110</v>
      </c>
      <c r="D132" s="12" t="s">
        <v>5</v>
      </c>
      <c r="E132" s="25">
        <v>2663000</v>
      </c>
      <c r="F132" s="25">
        <v>2435400</v>
      </c>
      <c r="G132" s="25">
        <v>1531548</v>
      </c>
      <c r="H132" s="5">
        <f t="shared" si="5"/>
        <v>62.886917960088695</v>
      </c>
      <c r="I132" s="6">
        <f t="shared" si="4"/>
        <v>3.2967955328367577</v>
      </c>
    </row>
    <row r="133" spans="1:9" ht="12.75">
      <c r="A133" s="7">
        <v>852</v>
      </c>
      <c r="B133" s="8"/>
      <c r="C133" s="8"/>
      <c r="D133" s="9" t="s">
        <v>39</v>
      </c>
      <c r="E133" s="5">
        <f>E134+E144</f>
        <v>15451900</v>
      </c>
      <c r="F133" s="5">
        <f>F134+F144</f>
        <v>15593510.379999999</v>
      </c>
      <c r="G133" s="5">
        <f>G134+G144</f>
        <v>9667705.47</v>
      </c>
      <c r="H133" s="5">
        <f t="shared" si="5"/>
        <v>61.998262318147766</v>
      </c>
      <c r="I133" s="6">
        <f t="shared" si="4"/>
        <v>20.810610053538962</v>
      </c>
    </row>
    <row r="134" spans="1:9" ht="12.75">
      <c r="A134" s="10"/>
      <c r="B134" s="11">
        <v>85202</v>
      </c>
      <c r="C134" s="11"/>
      <c r="D134" s="12" t="s">
        <v>40</v>
      </c>
      <c r="E134" s="25">
        <f>E135+E136+E138+E140+E141+E142+E143</f>
        <v>15451700</v>
      </c>
      <c r="F134" s="25">
        <f>F135+F136+F138+F140+F141+F142+F143+F139</f>
        <v>15593310.379999999</v>
      </c>
      <c r="G134" s="25">
        <f>G135+G136+G138+G140+G141+G142+G143+G139+G137</f>
        <v>9667310.67</v>
      </c>
      <c r="H134" s="5">
        <f t="shared" si="5"/>
        <v>61.99652565371434</v>
      </c>
      <c r="I134" s="6">
        <f t="shared" si="4"/>
        <v>20.809760210846232</v>
      </c>
    </row>
    <row r="135" spans="1:9" ht="38.25" customHeight="1">
      <c r="A135" s="10"/>
      <c r="B135" s="11"/>
      <c r="C135" s="11" t="s">
        <v>64</v>
      </c>
      <c r="D135" s="12" t="s">
        <v>141</v>
      </c>
      <c r="E135" s="25">
        <v>62800</v>
      </c>
      <c r="F135" s="25">
        <v>62800</v>
      </c>
      <c r="G135" s="25">
        <v>47698.47</v>
      </c>
      <c r="H135" s="5">
        <f t="shared" si="5"/>
        <v>75.95297770700637</v>
      </c>
      <c r="I135" s="6">
        <f aca="true" t="shared" si="7" ref="I135:I198">(G135/46455656.25)*100</f>
        <v>0.10267526895608112</v>
      </c>
    </row>
    <row r="136" spans="1:9" ht="12.75">
      <c r="A136" s="10"/>
      <c r="B136" s="11"/>
      <c r="C136" s="11" t="s">
        <v>65</v>
      </c>
      <c r="D136" s="12" t="s">
        <v>32</v>
      </c>
      <c r="E136" s="25">
        <v>6453235</v>
      </c>
      <c r="F136" s="25">
        <v>6619207</v>
      </c>
      <c r="G136" s="25">
        <v>4970181.96</v>
      </c>
      <c r="H136" s="5">
        <f t="shared" si="5"/>
        <v>75.08727193453838</v>
      </c>
      <c r="I136" s="6">
        <f t="shared" si="7"/>
        <v>10.698766008713955</v>
      </c>
    </row>
    <row r="137" spans="1:9" ht="12.75">
      <c r="A137" s="10"/>
      <c r="B137" s="11"/>
      <c r="C137" s="11" t="s">
        <v>166</v>
      </c>
      <c r="D137" s="12" t="s">
        <v>168</v>
      </c>
      <c r="E137" s="25">
        <v>0</v>
      </c>
      <c r="F137" s="25">
        <v>0</v>
      </c>
      <c r="G137" s="25">
        <v>8031.9</v>
      </c>
      <c r="H137" s="5">
        <v>0</v>
      </c>
      <c r="I137" s="6">
        <f t="shared" si="7"/>
        <v>0.01728939089091008</v>
      </c>
    </row>
    <row r="138" spans="1:9" ht="12.75">
      <c r="A138" s="10"/>
      <c r="B138" s="11"/>
      <c r="C138" s="11" t="s">
        <v>66</v>
      </c>
      <c r="D138" s="12" t="s">
        <v>119</v>
      </c>
      <c r="E138" s="25">
        <v>1900</v>
      </c>
      <c r="F138" s="25">
        <v>1900</v>
      </c>
      <c r="G138" s="25">
        <v>1381.77</v>
      </c>
      <c r="H138" s="5">
        <f t="shared" si="5"/>
        <v>72.72473684210526</v>
      </c>
      <c r="I138" s="6">
        <f t="shared" si="7"/>
        <v>0.002974384846839829</v>
      </c>
    </row>
    <row r="139" spans="1:9" ht="12.75">
      <c r="A139" s="10"/>
      <c r="B139" s="11"/>
      <c r="C139" s="11" t="s">
        <v>127</v>
      </c>
      <c r="D139" s="12" t="s">
        <v>133</v>
      </c>
      <c r="E139" s="25">
        <v>0</v>
      </c>
      <c r="F139" s="25">
        <v>4229</v>
      </c>
      <c r="G139" s="25">
        <v>4228.56</v>
      </c>
      <c r="H139" s="5">
        <f t="shared" si="5"/>
        <v>99.98959564908962</v>
      </c>
      <c r="I139" s="6">
        <f t="shared" si="7"/>
        <v>0.009102357691911844</v>
      </c>
    </row>
    <row r="140" spans="1:9" ht="16.5" customHeight="1">
      <c r="A140" s="10"/>
      <c r="B140" s="11"/>
      <c r="C140" s="11" t="s">
        <v>80</v>
      </c>
      <c r="D140" s="12" t="s">
        <v>142</v>
      </c>
      <c r="E140" s="25">
        <v>0</v>
      </c>
      <c r="F140" s="25">
        <v>1326</v>
      </c>
      <c r="G140" s="25">
        <v>1338</v>
      </c>
      <c r="H140" s="5">
        <f t="shared" si="5"/>
        <v>100.90497737556561</v>
      </c>
      <c r="I140" s="6">
        <f t="shared" si="7"/>
        <v>0.0028801659647203887</v>
      </c>
    </row>
    <row r="141" spans="1:9" ht="12.75">
      <c r="A141" s="10"/>
      <c r="B141" s="11"/>
      <c r="C141" s="11" t="s">
        <v>67</v>
      </c>
      <c r="D141" s="12" t="s">
        <v>9</v>
      </c>
      <c r="E141" s="25">
        <v>14700</v>
      </c>
      <c r="F141" s="25">
        <v>16500</v>
      </c>
      <c r="G141" s="25">
        <v>13552.01</v>
      </c>
      <c r="H141" s="5">
        <f aca="true" t="shared" si="8" ref="H141:H210">(G141/F141)*100</f>
        <v>82.13339393939394</v>
      </c>
      <c r="I141" s="6">
        <f t="shared" si="7"/>
        <v>0.029171926723131805</v>
      </c>
    </row>
    <row r="142" spans="1:9" ht="23.25" customHeight="1">
      <c r="A142" s="10"/>
      <c r="B142" s="11"/>
      <c r="C142" s="11">
        <v>2130</v>
      </c>
      <c r="D142" s="12" t="s">
        <v>36</v>
      </c>
      <c r="E142" s="25">
        <v>6214102</v>
      </c>
      <c r="F142" s="25">
        <v>6182385</v>
      </c>
      <c r="G142" s="25">
        <v>4620898</v>
      </c>
      <c r="H142" s="5">
        <f t="shared" si="8"/>
        <v>74.74296731762904</v>
      </c>
      <c r="I142" s="6">
        <f t="shared" si="7"/>
        <v>9.94690070705868</v>
      </c>
    </row>
    <row r="143" spans="1:9" ht="48" customHeight="1">
      <c r="A143" s="10"/>
      <c r="B143" s="11"/>
      <c r="C143" s="11">
        <v>6257</v>
      </c>
      <c r="D143" s="12" t="s">
        <v>143</v>
      </c>
      <c r="E143" s="25">
        <v>2704963</v>
      </c>
      <c r="F143" s="25">
        <v>2704963.38</v>
      </c>
      <c r="G143" s="25">
        <v>0</v>
      </c>
      <c r="H143" s="5">
        <f t="shared" si="8"/>
        <v>0</v>
      </c>
      <c r="I143" s="6">
        <f t="shared" si="7"/>
        <v>0</v>
      </c>
    </row>
    <row r="144" spans="1:9" ht="12.75">
      <c r="A144" s="10"/>
      <c r="B144" s="11">
        <v>85218</v>
      </c>
      <c r="C144" s="11"/>
      <c r="D144" s="12" t="s">
        <v>41</v>
      </c>
      <c r="E144" s="25">
        <f>E146+E147</f>
        <v>200</v>
      </c>
      <c r="F144" s="25">
        <f>F146+F147</f>
        <v>200</v>
      </c>
      <c r="G144" s="25">
        <f>G146+G147+G145</f>
        <v>394.8</v>
      </c>
      <c r="H144" s="5">
        <f t="shared" si="8"/>
        <v>197.4</v>
      </c>
      <c r="I144" s="6">
        <f t="shared" si="7"/>
        <v>0.0008498426927291551</v>
      </c>
    </row>
    <row r="145" spans="1:9" ht="12.75">
      <c r="A145" s="10"/>
      <c r="B145" s="11"/>
      <c r="C145" s="11" t="s">
        <v>127</v>
      </c>
      <c r="D145" s="12" t="s">
        <v>133</v>
      </c>
      <c r="E145" s="25">
        <v>0</v>
      </c>
      <c r="F145" s="25">
        <v>0</v>
      </c>
      <c r="G145" s="25">
        <v>104.29</v>
      </c>
      <c r="H145" s="5">
        <v>0</v>
      </c>
      <c r="I145" s="6">
        <f t="shared" si="7"/>
        <v>0.00022449365355806377</v>
      </c>
    </row>
    <row r="146" spans="1:9" ht="12.75">
      <c r="A146" s="10"/>
      <c r="B146" s="11"/>
      <c r="C146" s="11" t="s">
        <v>66</v>
      </c>
      <c r="D146" s="12" t="s">
        <v>119</v>
      </c>
      <c r="E146" s="25">
        <v>100</v>
      </c>
      <c r="F146" s="25">
        <v>100</v>
      </c>
      <c r="G146" s="25">
        <v>145.51</v>
      </c>
      <c r="H146" s="5">
        <f t="shared" si="8"/>
        <v>145.51</v>
      </c>
      <c r="I146" s="6">
        <f t="shared" si="7"/>
        <v>0.00031322343013936</v>
      </c>
    </row>
    <row r="147" spans="1:9" ht="12.75">
      <c r="A147" s="10"/>
      <c r="B147" s="11"/>
      <c r="C147" s="11" t="s">
        <v>67</v>
      </c>
      <c r="D147" s="12" t="s">
        <v>42</v>
      </c>
      <c r="E147" s="25">
        <v>100</v>
      </c>
      <c r="F147" s="25">
        <v>100</v>
      </c>
      <c r="G147" s="25">
        <v>145</v>
      </c>
      <c r="H147" s="5">
        <f t="shared" si="8"/>
        <v>145</v>
      </c>
      <c r="I147" s="6">
        <f t="shared" si="7"/>
        <v>0.0003121256090317312</v>
      </c>
    </row>
    <row r="148" spans="1:9" ht="15" customHeight="1">
      <c r="A148" s="7">
        <v>853</v>
      </c>
      <c r="B148" s="8"/>
      <c r="C148" s="8"/>
      <c r="D148" s="9" t="s">
        <v>43</v>
      </c>
      <c r="E148" s="30">
        <f>E151+E149</f>
        <v>2291300</v>
      </c>
      <c r="F148" s="30">
        <f>F151+F149+F156</f>
        <v>2506900</v>
      </c>
      <c r="G148" s="30">
        <f>G151+G149+G156</f>
        <v>1979858.65</v>
      </c>
      <c r="H148" s="5">
        <f t="shared" si="8"/>
        <v>78.97637121544537</v>
      </c>
      <c r="I148" s="6">
        <f t="shared" si="7"/>
        <v>4.261824737434421</v>
      </c>
    </row>
    <row r="149" spans="1:9" ht="12.75" customHeight="1">
      <c r="A149" s="10"/>
      <c r="B149" s="11">
        <v>85324</v>
      </c>
      <c r="C149" s="11"/>
      <c r="D149" s="12" t="s">
        <v>44</v>
      </c>
      <c r="E149" s="27">
        <f>E150</f>
        <v>0</v>
      </c>
      <c r="F149" s="27">
        <v>0</v>
      </c>
      <c r="G149" s="27">
        <f>G150</f>
        <v>20497</v>
      </c>
      <c r="H149" s="5">
        <v>0</v>
      </c>
      <c r="I149" s="6">
        <f t="shared" si="7"/>
        <v>0.0441216455746441</v>
      </c>
    </row>
    <row r="150" spans="1:9" ht="12.75">
      <c r="A150" s="10"/>
      <c r="B150" s="11"/>
      <c r="C150" s="11" t="s">
        <v>67</v>
      </c>
      <c r="D150" s="12" t="s">
        <v>42</v>
      </c>
      <c r="E150" s="27">
        <v>0</v>
      </c>
      <c r="F150" s="27">
        <v>0</v>
      </c>
      <c r="G150" s="27">
        <v>20497</v>
      </c>
      <c r="H150" s="5">
        <v>0</v>
      </c>
      <c r="I150" s="6">
        <f t="shared" si="7"/>
        <v>0.0441216455746441</v>
      </c>
    </row>
    <row r="151" spans="1:9" ht="12.75">
      <c r="A151" s="10"/>
      <c r="B151" s="11">
        <v>85333</v>
      </c>
      <c r="C151" s="11"/>
      <c r="D151" s="12" t="s">
        <v>45</v>
      </c>
      <c r="E151" s="25">
        <f>E152+E153+E154+E155</f>
        <v>2291300</v>
      </c>
      <c r="F151" s="25">
        <f>F152+F153+F154+F155</f>
        <v>2491900</v>
      </c>
      <c r="G151" s="25">
        <f>G152+G153+G154+G155</f>
        <v>1953361.65</v>
      </c>
      <c r="H151" s="5">
        <f t="shared" si="8"/>
        <v>78.38844456037562</v>
      </c>
      <c r="I151" s="6">
        <f t="shared" si="7"/>
        <v>4.204787549417085</v>
      </c>
    </row>
    <row r="152" spans="1:9" ht="12.75">
      <c r="A152" s="10"/>
      <c r="B152" s="11"/>
      <c r="C152" s="11" t="s">
        <v>66</v>
      </c>
      <c r="D152" s="12" t="s">
        <v>119</v>
      </c>
      <c r="E152" s="25">
        <v>500</v>
      </c>
      <c r="F152" s="25">
        <v>500</v>
      </c>
      <c r="G152" s="25">
        <v>361.39</v>
      </c>
      <c r="H152" s="5">
        <f t="shared" si="8"/>
        <v>72.27799999999999</v>
      </c>
      <c r="I152" s="6">
        <f t="shared" si="7"/>
        <v>0.0007779246472274298</v>
      </c>
    </row>
    <row r="153" spans="1:9" ht="12.75">
      <c r="A153" s="10"/>
      <c r="B153" s="11"/>
      <c r="C153" s="11" t="s">
        <v>67</v>
      </c>
      <c r="D153" s="12" t="s">
        <v>9</v>
      </c>
      <c r="E153" s="25">
        <v>1000</v>
      </c>
      <c r="F153" s="25">
        <v>1000</v>
      </c>
      <c r="G153" s="25">
        <v>657.88</v>
      </c>
      <c r="H153" s="5">
        <f t="shared" si="8"/>
        <v>65.788</v>
      </c>
      <c r="I153" s="6">
        <f t="shared" si="7"/>
        <v>0.0014161461770330712</v>
      </c>
    </row>
    <row r="154" spans="1:9" ht="24" customHeight="1">
      <c r="A154" s="10"/>
      <c r="B154" s="11"/>
      <c r="C154" s="11">
        <v>2320</v>
      </c>
      <c r="D154" s="12" t="s">
        <v>46</v>
      </c>
      <c r="E154" s="25">
        <v>1788300</v>
      </c>
      <c r="F154" s="25">
        <v>1788300</v>
      </c>
      <c r="G154" s="25">
        <v>1375615.38</v>
      </c>
      <c r="H154" s="5">
        <f t="shared" si="8"/>
        <v>76.92307666498908</v>
      </c>
      <c r="I154" s="6">
        <f t="shared" si="7"/>
        <v>2.9611364708683885</v>
      </c>
    </row>
    <row r="155" spans="1:9" ht="36" customHeight="1">
      <c r="A155" s="10"/>
      <c r="B155" s="11"/>
      <c r="C155" s="11">
        <v>2690</v>
      </c>
      <c r="D155" s="16" t="s">
        <v>91</v>
      </c>
      <c r="E155" s="25">
        <v>501500</v>
      </c>
      <c r="F155" s="25">
        <v>702100</v>
      </c>
      <c r="G155" s="25">
        <v>576727</v>
      </c>
      <c r="H155" s="5">
        <f t="shared" si="8"/>
        <v>82.14314200256374</v>
      </c>
      <c r="I155" s="6">
        <f t="shared" si="7"/>
        <v>1.2414570077244362</v>
      </c>
    </row>
    <row r="156" spans="1:9" ht="15" customHeight="1">
      <c r="A156" s="10"/>
      <c r="B156" s="11">
        <v>85395</v>
      </c>
      <c r="C156" s="11"/>
      <c r="D156" s="16" t="s">
        <v>35</v>
      </c>
      <c r="E156" s="25">
        <v>0</v>
      </c>
      <c r="F156" s="25">
        <f>F157</f>
        <v>15000</v>
      </c>
      <c r="G156" s="25">
        <f>G157</f>
        <v>6000</v>
      </c>
      <c r="H156" s="5"/>
      <c r="I156" s="6">
        <f t="shared" si="7"/>
        <v>0.012915542442692326</v>
      </c>
    </row>
    <row r="157" spans="1:9" ht="36" customHeight="1">
      <c r="A157" s="10"/>
      <c r="B157" s="11"/>
      <c r="C157" s="11">
        <v>2110</v>
      </c>
      <c r="D157" s="16" t="s">
        <v>160</v>
      </c>
      <c r="E157" s="25">
        <v>0</v>
      </c>
      <c r="F157" s="25">
        <v>15000</v>
      </c>
      <c r="G157" s="25">
        <v>6000</v>
      </c>
      <c r="H157" s="5"/>
      <c r="I157" s="6">
        <f t="shared" si="7"/>
        <v>0.012915542442692326</v>
      </c>
    </row>
    <row r="158" spans="1:9" ht="12.75">
      <c r="A158" s="7">
        <v>854</v>
      </c>
      <c r="B158" s="8"/>
      <c r="C158" s="8"/>
      <c r="D158" s="9" t="s">
        <v>47</v>
      </c>
      <c r="E158" s="5">
        <f>E159+E164+E167+E173+E177+E181+E183</f>
        <v>2285891</v>
      </c>
      <c r="F158" s="5">
        <f>F159+F164+F167+F173+F177+F181+F183+F179</f>
        <v>2558616</v>
      </c>
      <c r="G158" s="5">
        <f>G159+G164+G167+G173+G177+G181+G183+G179</f>
        <v>1901780.61</v>
      </c>
      <c r="H158" s="5">
        <f t="shared" si="8"/>
        <v>74.328488917446</v>
      </c>
      <c r="I158" s="6">
        <f t="shared" si="7"/>
        <v>4.093754697524051</v>
      </c>
    </row>
    <row r="159" spans="1:9" ht="12.75">
      <c r="A159" s="10"/>
      <c r="B159" s="11">
        <v>85401</v>
      </c>
      <c r="C159" s="11"/>
      <c r="D159" s="12" t="s">
        <v>48</v>
      </c>
      <c r="E159" s="25">
        <f>E160+E161+E162+E163</f>
        <v>652477</v>
      </c>
      <c r="F159" s="25">
        <f>F160+F161+F162+F163</f>
        <v>576883</v>
      </c>
      <c r="G159" s="25">
        <f>G160+G161+G162+G163</f>
        <v>352212.24</v>
      </c>
      <c r="H159" s="5">
        <f t="shared" si="8"/>
        <v>61.05436284307216</v>
      </c>
      <c r="I159" s="6">
        <f t="shared" si="7"/>
        <v>0.7581686890926226</v>
      </c>
    </row>
    <row r="160" spans="1:9" ht="12.75">
      <c r="A160" s="10"/>
      <c r="B160" s="11"/>
      <c r="C160" s="11" t="s">
        <v>65</v>
      </c>
      <c r="D160" s="12" t="s">
        <v>32</v>
      </c>
      <c r="E160" s="25">
        <v>201000</v>
      </c>
      <c r="F160" s="25">
        <v>201000</v>
      </c>
      <c r="G160" s="25">
        <v>104475.24</v>
      </c>
      <c r="H160" s="5">
        <f t="shared" si="8"/>
        <v>51.97773134328359</v>
      </c>
      <c r="I160" s="6">
        <f t="shared" si="7"/>
        <v>0.22489239940507783</v>
      </c>
    </row>
    <row r="161" spans="1:9" ht="12.75">
      <c r="A161" s="10"/>
      <c r="B161" s="11"/>
      <c r="C161" s="11" t="s">
        <v>67</v>
      </c>
      <c r="D161" s="12" t="s">
        <v>9</v>
      </c>
      <c r="E161" s="25">
        <v>36</v>
      </c>
      <c r="F161" s="25">
        <v>36</v>
      </c>
      <c r="G161" s="25">
        <v>37</v>
      </c>
      <c r="H161" s="5">
        <f t="shared" si="8"/>
        <v>102.77777777777777</v>
      </c>
      <c r="I161" s="6">
        <f t="shared" si="7"/>
        <v>7.964584506326935E-05</v>
      </c>
    </row>
    <row r="162" spans="1:9" ht="27.75" customHeight="1">
      <c r="A162" s="10"/>
      <c r="B162" s="11"/>
      <c r="C162" s="11">
        <v>2310</v>
      </c>
      <c r="D162" s="12" t="s">
        <v>49</v>
      </c>
      <c r="E162" s="25">
        <v>416191</v>
      </c>
      <c r="F162" s="25">
        <v>343097</v>
      </c>
      <c r="G162" s="25">
        <v>247700</v>
      </c>
      <c r="H162" s="5">
        <f t="shared" si="8"/>
        <v>72.19532668603922</v>
      </c>
      <c r="I162" s="6">
        <f t="shared" si="7"/>
        <v>0.5331966438424816</v>
      </c>
    </row>
    <row r="163" spans="1:9" ht="37.5" customHeight="1">
      <c r="A163" s="10"/>
      <c r="B163" s="11"/>
      <c r="C163" s="11">
        <v>6610</v>
      </c>
      <c r="D163" s="12" t="s">
        <v>76</v>
      </c>
      <c r="E163" s="25">
        <v>35250</v>
      </c>
      <c r="F163" s="25">
        <v>32750</v>
      </c>
      <c r="G163" s="25">
        <v>0</v>
      </c>
      <c r="H163" s="5">
        <f t="shared" si="8"/>
        <v>0</v>
      </c>
      <c r="I163" s="6">
        <f t="shared" si="7"/>
        <v>0</v>
      </c>
    </row>
    <row r="164" spans="1:9" ht="12.75" customHeight="1">
      <c r="A164" s="10"/>
      <c r="B164" s="11">
        <v>85406</v>
      </c>
      <c r="C164" s="11"/>
      <c r="D164" s="12" t="s">
        <v>50</v>
      </c>
      <c r="E164" s="25">
        <f>E165+E166</f>
        <v>225</v>
      </c>
      <c r="F164" s="25">
        <f>F165+F166</f>
        <v>225</v>
      </c>
      <c r="G164" s="25">
        <f>G165+G166</f>
        <v>209.75</v>
      </c>
      <c r="H164" s="5">
        <f t="shared" si="8"/>
        <v>93.22222222222221</v>
      </c>
      <c r="I164" s="6">
        <f t="shared" si="7"/>
        <v>0.0004515058378924525</v>
      </c>
    </row>
    <row r="165" spans="1:9" ht="12.75">
      <c r="A165" s="10"/>
      <c r="B165" s="11"/>
      <c r="C165" s="11" t="s">
        <v>66</v>
      </c>
      <c r="D165" s="12" t="s">
        <v>119</v>
      </c>
      <c r="E165" s="25">
        <v>130</v>
      </c>
      <c r="F165" s="25">
        <v>130</v>
      </c>
      <c r="G165" s="25">
        <v>159.75</v>
      </c>
      <c r="H165" s="5">
        <f t="shared" si="8"/>
        <v>122.88461538461539</v>
      </c>
      <c r="I165" s="6">
        <f t="shared" si="7"/>
        <v>0.00034387631753668316</v>
      </c>
    </row>
    <row r="166" spans="1:9" ht="12.75">
      <c r="A166" s="10"/>
      <c r="B166" s="11"/>
      <c r="C166" s="11" t="s">
        <v>67</v>
      </c>
      <c r="D166" s="12" t="s">
        <v>9</v>
      </c>
      <c r="E166" s="25">
        <v>95</v>
      </c>
      <c r="F166" s="25">
        <v>95</v>
      </c>
      <c r="G166" s="25">
        <v>50</v>
      </c>
      <c r="H166" s="5">
        <f t="shared" si="8"/>
        <v>52.63157894736842</v>
      </c>
      <c r="I166" s="6">
        <f t="shared" si="7"/>
        <v>0.00010762952035576937</v>
      </c>
    </row>
    <row r="167" spans="1:9" ht="12.75">
      <c r="A167" s="10"/>
      <c r="B167" s="11">
        <v>85410</v>
      </c>
      <c r="C167" s="11"/>
      <c r="D167" s="12" t="s">
        <v>51</v>
      </c>
      <c r="E167" s="25">
        <f>E168+E170+E171+E169</f>
        <v>502707</v>
      </c>
      <c r="F167" s="25">
        <f>F168+F170+F171+F169+F172</f>
        <v>507712</v>
      </c>
      <c r="G167" s="25">
        <f>G168+G170+G171+G169+G172</f>
        <v>334823.77999999997</v>
      </c>
      <c r="H167" s="5">
        <f t="shared" si="8"/>
        <v>65.94758051808898</v>
      </c>
      <c r="I167" s="6">
        <f t="shared" si="7"/>
        <v>0.7207384569021129</v>
      </c>
    </row>
    <row r="168" spans="1:9" ht="12.75">
      <c r="A168" s="10"/>
      <c r="B168" s="11"/>
      <c r="C168" s="11" t="s">
        <v>65</v>
      </c>
      <c r="D168" s="12" t="s">
        <v>32</v>
      </c>
      <c r="E168" s="25">
        <v>162595</v>
      </c>
      <c r="F168" s="25">
        <v>162595</v>
      </c>
      <c r="G168" s="25">
        <v>95163.74</v>
      </c>
      <c r="H168" s="5">
        <f t="shared" si="8"/>
        <v>58.52808511946862</v>
      </c>
      <c r="I168" s="6">
        <f t="shared" si="7"/>
        <v>0.2048485538292229</v>
      </c>
    </row>
    <row r="169" spans="1:9" ht="12.75">
      <c r="A169" s="10"/>
      <c r="B169" s="11"/>
      <c r="C169" s="11" t="s">
        <v>66</v>
      </c>
      <c r="D169" s="12" t="s">
        <v>119</v>
      </c>
      <c r="E169" s="25">
        <v>40</v>
      </c>
      <c r="F169" s="25">
        <v>40</v>
      </c>
      <c r="G169" s="25">
        <v>118.48</v>
      </c>
      <c r="H169" s="5">
        <f t="shared" si="8"/>
        <v>296.20000000000005</v>
      </c>
      <c r="I169" s="6">
        <f t="shared" si="7"/>
        <v>0.0002550389114350311</v>
      </c>
    </row>
    <row r="170" spans="1:9" ht="12.75">
      <c r="A170" s="10"/>
      <c r="B170" s="11"/>
      <c r="C170" s="11" t="s">
        <v>67</v>
      </c>
      <c r="D170" s="12" t="s">
        <v>9</v>
      </c>
      <c r="E170" s="25">
        <v>70</v>
      </c>
      <c r="F170" s="25">
        <v>70</v>
      </c>
      <c r="G170" s="25">
        <v>65</v>
      </c>
      <c r="H170" s="5">
        <f t="shared" si="8"/>
        <v>92.85714285714286</v>
      </c>
      <c r="I170" s="6">
        <f t="shared" si="7"/>
        <v>0.0001399183764625002</v>
      </c>
    </row>
    <row r="171" spans="1:9" ht="24.75" customHeight="1">
      <c r="A171" s="10"/>
      <c r="B171" s="11"/>
      <c r="C171" s="11">
        <v>2310</v>
      </c>
      <c r="D171" s="12" t="s">
        <v>49</v>
      </c>
      <c r="E171" s="25">
        <v>340002</v>
      </c>
      <c r="F171" s="25">
        <v>333707</v>
      </c>
      <c r="G171" s="25">
        <v>232100</v>
      </c>
      <c r="H171" s="5">
        <f t="shared" si="8"/>
        <v>69.55203217193527</v>
      </c>
      <c r="I171" s="6">
        <f t="shared" si="7"/>
        <v>0.4996162334914815</v>
      </c>
    </row>
    <row r="172" spans="1:9" ht="24.75" customHeight="1">
      <c r="A172" s="10"/>
      <c r="B172" s="11"/>
      <c r="C172" s="11">
        <v>2440</v>
      </c>
      <c r="D172" s="12" t="s">
        <v>139</v>
      </c>
      <c r="E172" s="25">
        <v>0</v>
      </c>
      <c r="F172" s="25">
        <v>11300</v>
      </c>
      <c r="G172" s="25">
        <v>7376.56</v>
      </c>
      <c r="H172" s="5">
        <f t="shared" si="8"/>
        <v>65.27929203539823</v>
      </c>
      <c r="I172" s="6">
        <f t="shared" si="7"/>
        <v>0.015878712293511083</v>
      </c>
    </row>
    <row r="173" spans="1:9" ht="12.75">
      <c r="A173" s="10"/>
      <c r="B173" s="11">
        <v>85411</v>
      </c>
      <c r="C173" s="11"/>
      <c r="D173" s="12" t="s">
        <v>52</v>
      </c>
      <c r="E173" s="25">
        <f>E174+E175+E176</f>
        <v>1064936</v>
      </c>
      <c r="F173" s="25">
        <f>F174+F175+F176</f>
        <v>1184936</v>
      </c>
      <c r="G173" s="25">
        <f>G174+G175+G176</f>
        <v>998300.3099999999</v>
      </c>
      <c r="H173" s="5">
        <f t="shared" si="8"/>
        <v>84.24930207201064</v>
      </c>
      <c r="I173" s="6">
        <f t="shared" si="7"/>
        <v>2.1489316707263177</v>
      </c>
    </row>
    <row r="174" spans="1:9" ht="12.75">
      <c r="A174" s="10"/>
      <c r="B174" s="11"/>
      <c r="C174" s="11" t="s">
        <v>65</v>
      </c>
      <c r="D174" s="12" t="s">
        <v>32</v>
      </c>
      <c r="E174" s="25">
        <v>1064064</v>
      </c>
      <c r="F174" s="25">
        <v>1184064</v>
      </c>
      <c r="G174" s="25">
        <v>997607.5</v>
      </c>
      <c r="H174" s="5">
        <f t="shared" si="8"/>
        <v>84.2528359953516</v>
      </c>
      <c r="I174" s="6">
        <f t="shared" si="7"/>
        <v>2.147440334566364</v>
      </c>
    </row>
    <row r="175" spans="1:9" ht="12.75">
      <c r="A175" s="10"/>
      <c r="B175" s="11"/>
      <c r="C175" s="11" t="s">
        <v>66</v>
      </c>
      <c r="D175" s="12" t="s">
        <v>119</v>
      </c>
      <c r="E175" s="25">
        <v>510</v>
      </c>
      <c r="F175" s="25">
        <v>510</v>
      </c>
      <c r="G175" s="25">
        <v>354.45</v>
      </c>
      <c r="H175" s="5">
        <f t="shared" si="8"/>
        <v>69.5</v>
      </c>
      <c r="I175" s="6">
        <f t="shared" si="7"/>
        <v>0.0007629856698020491</v>
      </c>
    </row>
    <row r="176" spans="1:9" ht="12.75">
      <c r="A176" s="10"/>
      <c r="B176" s="11"/>
      <c r="C176" s="11" t="s">
        <v>67</v>
      </c>
      <c r="D176" s="12" t="s">
        <v>9</v>
      </c>
      <c r="E176" s="25">
        <v>362</v>
      </c>
      <c r="F176" s="25">
        <v>362</v>
      </c>
      <c r="G176" s="25">
        <v>338.36</v>
      </c>
      <c r="H176" s="5">
        <f t="shared" si="8"/>
        <v>93.46961325966852</v>
      </c>
      <c r="I176" s="6">
        <f t="shared" si="7"/>
        <v>0.0007283504901515626</v>
      </c>
    </row>
    <row r="177" spans="1:9" ht="12.75">
      <c r="A177" s="10"/>
      <c r="B177" s="11">
        <v>85415</v>
      </c>
      <c r="C177" s="11"/>
      <c r="D177" s="12" t="s">
        <v>144</v>
      </c>
      <c r="E177" s="27">
        <f>E178</f>
        <v>5088</v>
      </c>
      <c r="F177" s="27">
        <f>F178</f>
        <v>0</v>
      </c>
      <c r="G177" s="27">
        <f>G178</f>
        <v>0</v>
      </c>
      <c r="H177" s="5">
        <v>0</v>
      </c>
      <c r="I177" s="6">
        <f t="shared" si="7"/>
        <v>0</v>
      </c>
    </row>
    <row r="178" spans="1:9" ht="35.25" customHeight="1">
      <c r="A178" s="10"/>
      <c r="B178" s="11"/>
      <c r="C178" s="11">
        <v>2310</v>
      </c>
      <c r="D178" s="12" t="s">
        <v>75</v>
      </c>
      <c r="E178" s="27">
        <v>5088</v>
      </c>
      <c r="F178" s="27">
        <v>0</v>
      </c>
      <c r="G178" s="27">
        <v>0</v>
      </c>
      <c r="H178" s="5">
        <v>0</v>
      </c>
      <c r="I178" s="6">
        <f t="shared" si="7"/>
        <v>0</v>
      </c>
    </row>
    <row r="179" spans="1:9" ht="13.5" customHeight="1">
      <c r="A179" s="10"/>
      <c r="B179" s="11">
        <v>85416</v>
      </c>
      <c r="C179" s="11"/>
      <c r="D179" s="12" t="s">
        <v>145</v>
      </c>
      <c r="E179" s="27">
        <v>0</v>
      </c>
      <c r="F179" s="27">
        <f>F180</f>
        <v>5088</v>
      </c>
      <c r="G179" s="27">
        <f>G180</f>
        <v>2000</v>
      </c>
      <c r="H179" s="5">
        <f t="shared" si="8"/>
        <v>39.308176100628934</v>
      </c>
      <c r="I179" s="6">
        <f t="shared" si="7"/>
        <v>0.004305180814230775</v>
      </c>
    </row>
    <row r="180" spans="1:9" ht="38.25" customHeight="1">
      <c r="A180" s="10"/>
      <c r="B180" s="11"/>
      <c r="C180" s="11">
        <v>2310</v>
      </c>
      <c r="D180" s="12" t="s">
        <v>75</v>
      </c>
      <c r="E180" s="27">
        <v>0</v>
      </c>
      <c r="F180" s="27">
        <v>5088</v>
      </c>
      <c r="G180" s="27">
        <v>2000</v>
      </c>
      <c r="H180" s="5">
        <f t="shared" si="8"/>
        <v>39.308176100628934</v>
      </c>
      <c r="I180" s="6">
        <f t="shared" si="7"/>
        <v>0.004305180814230775</v>
      </c>
    </row>
    <row r="181" spans="1:9" ht="14.25" customHeight="1">
      <c r="A181" s="10"/>
      <c r="B181" s="11">
        <v>85446</v>
      </c>
      <c r="C181" s="11"/>
      <c r="D181" s="12" t="s">
        <v>33</v>
      </c>
      <c r="E181" s="27">
        <f>E182</f>
        <v>1384</v>
      </c>
      <c r="F181" s="27">
        <f>F182</f>
        <v>1384</v>
      </c>
      <c r="G181" s="27">
        <v>0</v>
      </c>
      <c r="H181" s="5">
        <f t="shared" si="8"/>
        <v>0</v>
      </c>
      <c r="I181" s="6">
        <f t="shared" si="7"/>
        <v>0</v>
      </c>
    </row>
    <row r="182" spans="1:9" ht="35.25" customHeight="1">
      <c r="A182" s="10"/>
      <c r="B182" s="11"/>
      <c r="C182" s="11">
        <v>2310</v>
      </c>
      <c r="D182" s="12" t="s">
        <v>75</v>
      </c>
      <c r="E182" s="27">
        <v>1384</v>
      </c>
      <c r="F182" s="27">
        <v>1384</v>
      </c>
      <c r="G182" s="27">
        <v>0</v>
      </c>
      <c r="H182" s="5">
        <f t="shared" si="8"/>
        <v>0</v>
      </c>
      <c r="I182" s="6">
        <f t="shared" si="7"/>
        <v>0</v>
      </c>
    </row>
    <row r="183" spans="1:9" ht="14.25" customHeight="1">
      <c r="A183" s="10"/>
      <c r="B183" s="11">
        <v>85420</v>
      </c>
      <c r="C183" s="11"/>
      <c r="D183" s="12" t="s">
        <v>106</v>
      </c>
      <c r="E183" s="27">
        <f>E185+E186+E187+E192+E184</f>
        <v>59074</v>
      </c>
      <c r="F183" s="27">
        <f>F185+F186+F187+F192+F184+F193+F194+F195+F196</f>
        <v>282388</v>
      </c>
      <c r="G183" s="27">
        <f>G185+G186+G187+G192+G184+G193+G194+G195+G196+G188+G189+G190</f>
        <v>214234.53000000003</v>
      </c>
      <c r="H183" s="5">
        <f t="shared" si="8"/>
        <v>75.86530943241215</v>
      </c>
      <c r="I183" s="6">
        <f t="shared" si="7"/>
        <v>0.4611591941508738</v>
      </c>
    </row>
    <row r="184" spans="1:9" ht="14.25" customHeight="1">
      <c r="A184" s="10"/>
      <c r="B184" s="11"/>
      <c r="C184" s="11" t="s">
        <v>63</v>
      </c>
      <c r="D184" s="12" t="s">
        <v>8</v>
      </c>
      <c r="E184" s="27">
        <v>114</v>
      </c>
      <c r="F184" s="27">
        <v>114</v>
      </c>
      <c r="G184" s="27">
        <v>152</v>
      </c>
      <c r="H184" s="5">
        <f t="shared" si="8"/>
        <v>133.33333333333331</v>
      </c>
      <c r="I184" s="6">
        <f t="shared" si="7"/>
        <v>0.0003271937418815389</v>
      </c>
    </row>
    <row r="185" spans="1:9" ht="36.75" customHeight="1">
      <c r="A185" s="10"/>
      <c r="B185" s="11"/>
      <c r="C185" s="11" t="s">
        <v>64</v>
      </c>
      <c r="D185" s="12" t="s">
        <v>122</v>
      </c>
      <c r="E185" s="27">
        <v>9826</v>
      </c>
      <c r="F185" s="27">
        <v>12726</v>
      </c>
      <c r="G185" s="27">
        <v>10006.51</v>
      </c>
      <c r="H185" s="5">
        <f t="shared" si="8"/>
        <v>78.63044161559013</v>
      </c>
      <c r="I185" s="6">
        <f t="shared" si="7"/>
        <v>0.0215399174347042</v>
      </c>
    </row>
    <row r="186" spans="1:9" ht="12" customHeight="1">
      <c r="A186" s="10"/>
      <c r="B186" s="11"/>
      <c r="C186" s="11" t="s">
        <v>65</v>
      </c>
      <c r="D186" s="12" t="s">
        <v>32</v>
      </c>
      <c r="E186" s="27">
        <v>46050</v>
      </c>
      <c r="F186" s="27">
        <v>59050</v>
      </c>
      <c r="G186" s="27">
        <v>49149.07</v>
      </c>
      <c r="H186" s="5">
        <f t="shared" si="8"/>
        <v>83.23297205757832</v>
      </c>
      <c r="I186" s="6">
        <f t="shared" si="7"/>
        <v>0.10579781660064269</v>
      </c>
    </row>
    <row r="187" spans="1:9" ht="11.25" customHeight="1">
      <c r="A187" s="10"/>
      <c r="B187" s="11"/>
      <c r="C187" s="11" t="s">
        <v>66</v>
      </c>
      <c r="D187" s="12" t="s">
        <v>119</v>
      </c>
      <c r="E187" s="27">
        <v>1269</v>
      </c>
      <c r="F187" s="27">
        <v>1269</v>
      </c>
      <c r="G187" s="27">
        <v>523.35</v>
      </c>
      <c r="H187" s="5">
        <f t="shared" si="8"/>
        <v>41.24113475177305</v>
      </c>
      <c r="I187" s="6">
        <f t="shared" si="7"/>
        <v>0.001126558189563838</v>
      </c>
    </row>
    <row r="188" spans="1:9" ht="11.25" customHeight="1">
      <c r="A188" s="10"/>
      <c r="B188" s="11"/>
      <c r="C188" s="11" t="s">
        <v>128</v>
      </c>
      <c r="D188" s="12" t="s">
        <v>119</v>
      </c>
      <c r="E188" s="27">
        <v>0</v>
      </c>
      <c r="F188" s="27">
        <v>0</v>
      </c>
      <c r="G188" s="27">
        <v>177.58</v>
      </c>
      <c r="H188" s="5">
        <v>0</v>
      </c>
      <c r="I188" s="6">
        <f t="shared" si="7"/>
        <v>0.0003822570044955505</v>
      </c>
    </row>
    <row r="189" spans="1:9" ht="11.25" customHeight="1">
      <c r="A189" s="10"/>
      <c r="B189" s="11"/>
      <c r="C189" s="11" t="s">
        <v>129</v>
      </c>
      <c r="D189" s="12" t="s">
        <v>119</v>
      </c>
      <c r="E189" s="27">
        <v>0</v>
      </c>
      <c r="F189" s="27">
        <v>0</v>
      </c>
      <c r="G189" s="27">
        <v>20.89</v>
      </c>
      <c r="H189" s="5">
        <v>0</v>
      </c>
      <c r="I189" s="6">
        <f t="shared" si="7"/>
        <v>4.496761360464045E-05</v>
      </c>
    </row>
    <row r="190" spans="1:9" ht="11.25" customHeight="1">
      <c r="A190" s="10"/>
      <c r="B190" s="11"/>
      <c r="C190" s="11" t="s">
        <v>127</v>
      </c>
      <c r="D190" s="12" t="s">
        <v>133</v>
      </c>
      <c r="E190" s="27">
        <v>0</v>
      </c>
      <c r="F190" s="27">
        <v>0</v>
      </c>
      <c r="G190" s="27">
        <v>943.42</v>
      </c>
      <c r="H190" s="5">
        <v>0</v>
      </c>
      <c r="I190" s="6">
        <f t="shared" si="7"/>
        <v>0.002030796841880799</v>
      </c>
    </row>
    <row r="191" spans="1:9" ht="11.25" customHeight="1">
      <c r="A191" s="10"/>
      <c r="B191" s="11"/>
      <c r="C191" s="11" t="s">
        <v>80</v>
      </c>
      <c r="D191" s="12" t="s">
        <v>142</v>
      </c>
      <c r="E191" s="27">
        <v>0</v>
      </c>
      <c r="F191" s="27">
        <v>0</v>
      </c>
      <c r="G191" s="27">
        <v>0</v>
      </c>
      <c r="H191" s="5">
        <v>0</v>
      </c>
      <c r="I191" s="6">
        <f t="shared" si="7"/>
        <v>0</v>
      </c>
    </row>
    <row r="192" spans="1:9" ht="12" customHeight="1">
      <c r="A192" s="10"/>
      <c r="B192" s="11"/>
      <c r="C192" s="11" t="s">
        <v>67</v>
      </c>
      <c r="D192" s="12" t="s">
        <v>9</v>
      </c>
      <c r="E192" s="27">
        <v>1815</v>
      </c>
      <c r="F192" s="27">
        <v>1815</v>
      </c>
      <c r="G192" s="27">
        <v>436</v>
      </c>
      <c r="H192" s="5">
        <f t="shared" si="8"/>
        <v>24.022038567493112</v>
      </c>
      <c r="I192" s="6">
        <f t="shared" si="7"/>
        <v>0.000938529417502309</v>
      </c>
    </row>
    <row r="193" spans="1:9" ht="51" customHeight="1">
      <c r="A193" s="10"/>
      <c r="B193" s="11"/>
      <c r="C193" s="11">
        <v>2057</v>
      </c>
      <c r="D193" s="12" t="s">
        <v>116</v>
      </c>
      <c r="E193" s="27">
        <v>0</v>
      </c>
      <c r="F193" s="27">
        <v>140845.37</v>
      </c>
      <c r="G193" s="27">
        <v>92002.76</v>
      </c>
      <c r="H193" s="5">
        <f t="shared" si="8"/>
        <v>65.32182066048745</v>
      </c>
      <c r="I193" s="6">
        <f t="shared" si="7"/>
        <v>0.19804425860413927</v>
      </c>
    </row>
    <row r="194" spans="1:9" ht="49.5" customHeight="1">
      <c r="A194" s="10"/>
      <c r="B194" s="11"/>
      <c r="C194" s="11">
        <v>2059</v>
      </c>
      <c r="D194" s="12" t="s">
        <v>117</v>
      </c>
      <c r="E194" s="27">
        <v>0</v>
      </c>
      <c r="F194" s="27">
        <v>16568.63</v>
      </c>
      <c r="G194" s="27">
        <v>10822.95</v>
      </c>
      <c r="H194" s="5">
        <f t="shared" si="8"/>
        <v>65.32193669603342</v>
      </c>
      <c r="I194" s="6">
        <f t="shared" si="7"/>
        <v>0.023297378346689487</v>
      </c>
    </row>
    <row r="195" spans="1:9" ht="46.5" customHeight="1">
      <c r="A195" s="10"/>
      <c r="B195" s="11"/>
      <c r="C195" s="11">
        <v>6257</v>
      </c>
      <c r="D195" s="12" t="s">
        <v>114</v>
      </c>
      <c r="E195" s="27">
        <v>0</v>
      </c>
      <c r="F195" s="27">
        <v>44737.24</v>
      </c>
      <c r="G195" s="27">
        <v>44737.24</v>
      </c>
      <c r="H195" s="5">
        <f t="shared" si="8"/>
        <v>100</v>
      </c>
      <c r="I195" s="6">
        <f t="shared" si="7"/>
        <v>0.09630095366481879</v>
      </c>
    </row>
    <row r="196" spans="1:9" ht="47.25" customHeight="1">
      <c r="A196" s="10"/>
      <c r="B196" s="11"/>
      <c r="C196" s="11">
        <v>6259</v>
      </c>
      <c r="D196" s="12" t="s">
        <v>114</v>
      </c>
      <c r="E196" s="27">
        <v>0</v>
      </c>
      <c r="F196" s="27">
        <v>5262.76</v>
      </c>
      <c r="G196" s="27">
        <v>5262.76</v>
      </c>
      <c r="H196" s="5">
        <f t="shared" si="8"/>
        <v>100</v>
      </c>
      <c r="I196" s="6">
        <f t="shared" si="7"/>
        <v>0.011328566690950578</v>
      </c>
    </row>
    <row r="197" spans="1:9" s="23" customFormat="1" ht="12.75">
      <c r="A197" s="7">
        <v>855</v>
      </c>
      <c r="B197" s="8"/>
      <c r="C197" s="8"/>
      <c r="D197" s="9" t="s">
        <v>107</v>
      </c>
      <c r="E197" s="5">
        <f>E198+E205</f>
        <v>1223840</v>
      </c>
      <c r="F197" s="5">
        <f>F198+F205</f>
        <v>1367274</v>
      </c>
      <c r="G197" s="5">
        <f>G198+G205</f>
        <v>1086403.3199999998</v>
      </c>
      <c r="H197" s="5">
        <f t="shared" si="8"/>
        <v>79.4576156644535</v>
      </c>
      <c r="I197" s="6">
        <f t="shared" si="7"/>
        <v>2.338581364890308</v>
      </c>
    </row>
    <row r="198" spans="1:9" ht="12.75">
      <c r="A198" s="10"/>
      <c r="B198" s="11">
        <v>85508</v>
      </c>
      <c r="C198" s="11"/>
      <c r="D198" s="12" t="s">
        <v>72</v>
      </c>
      <c r="E198" s="25">
        <f>E202+E203+E204</f>
        <v>960000</v>
      </c>
      <c r="F198" s="25">
        <f>F202+F203+F204+F200+F201</f>
        <v>1087330</v>
      </c>
      <c r="G198" s="25">
        <f>G202+G203+G204+G199</f>
        <v>822554.33</v>
      </c>
      <c r="H198" s="5">
        <f t="shared" si="8"/>
        <v>75.64900536175769</v>
      </c>
      <c r="I198" s="6">
        <f t="shared" si="7"/>
        <v>1.770622560089225</v>
      </c>
    </row>
    <row r="199" spans="1:9" ht="12.75">
      <c r="A199" s="10"/>
      <c r="B199" s="11"/>
      <c r="C199" s="11" t="s">
        <v>127</v>
      </c>
      <c r="D199" s="12" t="s">
        <v>133</v>
      </c>
      <c r="E199" s="25">
        <v>0</v>
      </c>
      <c r="F199" s="25">
        <v>0</v>
      </c>
      <c r="G199" s="25">
        <v>255.48</v>
      </c>
      <c r="H199" s="5"/>
      <c r="I199" s="6">
        <f aca="true" t="shared" si="9" ref="I199:I262">(G199/46455656.25)*100</f>
        <v>0.0005499437972098392</v>
      </c>
    </row>
    <row r="200" spans="1:9" ht="36">
      <c r="A200" s="10"/>
      <c r="B200" s="11"/>
      <c r="C200" s="11">
        <v>2110</v>
      </c>
      <c r="D200" s="16" t="s">
        <v>160</v>
      </c>
      <c r="E200" s="25">
        <v>0</v>
      </c>
      <c r="F200" s="25">
        <v>12300</v>
      </c>
      <c r="G200" s="25"/>
      <c r="H200" s="5"/>
      <c r="I200" s="6">
        <f t="shared" si="9"/>
        <v>0</v>
      </c>
    </row>
    <row r="201" spans="1:9" ht="24">
      <c r="A201" s="10"/>
      <c r="B201" s="11"/>
      <c r="C201" s="11">
        <v>2130</v>
      </c>
      <c r="D201" s="12" t="s">
        <v>36</v>
      </c>
      <c r="E201" s="25">
        <v>0</v>
      </c>
      <c r="F201" s="25">
        <v>83330</v>
      </c>
      <c r="G201" s="25"/>
      <c r="H201" s="5"/>
      <c r="I201" s="6">
        <f t="shared" si="9"/>
        <v>0</v>
      </c>
    </row>
    <row r="202" spans="1:9" ht="48">
      <c r="A202" s="10"/>
      <c r="B202" s="11"/>
      <c r="C202" s="11">
        <v>2160</v>
      </c>
      <c r="D202" s="12" t="s">
        <v>104</v>
      </c>
      <c r="E202" s="25">
        <v>590000</v>
      </c>
      <c r="F202" s="25">
        <v>588000</v>
      </c>
      <c r="G202" s="25">
        <v>460800</v>
      </c>
      <c r="H202" s="5">
        <f t="shared" si="8"/>
        <v>78.36734693877551</v>
      </c>
      <c r="I202" s="6">
        <f t="shared" si="9"/>
        <v>0.9919136595987705</v>
      </c>
    </row>
    <row r="203" spans="1:9" ht="27" customHeight="1">
      <c r="A203" s="10"/>
      <c r="B203" s="11"/>
      <c r="C203" s="11">
        <v>2320</v>
      </c>
      <c r="D203" s="12" t="s">
        <v>46</v>
      </c>
      <c r="E203" s="25">
        <v>210000</v>
      </c>
      <c r="F203" s="25">
        <v>210000</v>
      </c>
      <c r="G203" s="25">
        <v>188503.7</v>
      </c>
      <c r="H203" s="5">
        <f t="shared" si="8"/>
        <v>89.76366666666668</v>
      </c>
      <c r="I203" s="6">
        <f t="shared" si="9"/>
        <v>0.4057712563257569</v>
      </c>
    </row>
    <row r="204" spans="1:9" ht="36">
      <c r="A204" s="10"/>
      <c r="B204" s="11"/>
      <c r="C204" s="11">
        <v>2900</v>
      </c>
      <c r="D204" s="12" t="s">
        <v>154</v>
      </c>
      <c r="E204" s="25">
        <v>160000</v>
      </c>
      <c r="F204" s="25">
        <v>193700</v>
      </c>
      <c r="G204" s="25">
        <v>172995.15</v>
      </c>
      <c r="H204" s="5">
        <f t="shared" si="8"/>
        <v>89.31086732059886</v>
      </c>
      <c r="I204" s="6">
        <f t="shared" si="9"/>
        <v>0.37238770036748753</v>
      </c>
    </row>
    <row r="205" spans="1:9" ht="12.75">
      <c r="A205" s="10"/>
      <c r="B205" s="11">
        <v>85510</v>
      </c>
      <c r="C205" s="11"/>
      <c r="D205" s="12" t="s">
        <v>108</v>
      </c>
      <c r="E205" s="25">
        <f>E206+E208+E209</f>
        <v>263840</v>
      </c>
      <c r="F205" s="25">
        <f>F206+F208+F209+F207</f>
        <v>279944</v>
      </c>
      <c r="G205" s="25">
        <f>G206+G208+G209+G207</f>
        <v>263848.99</v>
      </c>
      <c r="H205" s="5">
        <f t="shared" si="8"/>
        <v>94.250632269311</v>
      </c>
      <c r="I205" s="6">
        <f t="shared" si="9"/>
        <v>0.5679588048010837</v>
      </c>
    </row>
    <row r="206" spans="1:9" ht="12.75">
      <c r="A206" s="10"/>
      <c r="B206" s="11"/>
      <c r="C206" s="11" t="s">
        <v>66</v>
      </c>
      <c r="D206" s="12" t="s">
        <v>119</v>
      </c>
      <c r="E206" s="25">
        <v>240</v>
      </c>
      <c r="F206" s="25">
        <v>240</v>
      </c>
      <c r="G206" s="25">
        <v>195.25</v>
      </c>
      <c r="H206" s="5">
        <f t="shared" si="8"/>
        <v>81.35416666666667</v>
      </c>
      <c r="I206" s="6">
        <f t="shared" si="9"/>
        <v>0.00042029327698927946</v>
      </c>
    </row>
    <row r="207" spans="1:9" ht="12.75">
      <c r="A207" s="10"/>
      <c r="B207" s="11"/>
      <c r="C207" s="11" t="s">
        <v>80</v>
      </c>
      <c r="D207" s="12" t="s">
        <v>142</v>
      </c>
      <c r="E207" s="25">
        <v>0</v>
      </c>
      <c r="F207" s="25">
        <v>6104</v>
      </c>
      <c r="G207" s="25">
        <v>6104</v>
      </c>
      <c r="H207" s="5">
        <f t="shared" si="8"/>
        <v>100</v>
      </c>
      <c r="I207" s="6">
        <f t="shared" si="9"/>
        <v>0.013139411845032326</v>
      </c>
    </row>
    <row r="208" spans="1:9" ht="12.75">
      <c r="A208" s="10"/>
      <c r="B208" s="11"/>
      <c r="C208" s="11" t="s">
        <v>67</v>
      </c>
      <c r="D208" s="12" t="s">
        <v>9</v>
      </c>
      <c r="E208" s="25">
        <v>100</v>
      </c>
      <c r="F208" s="25">
        <v>100</v>
      </c>
      <c r="G208" s="25">
        <v>83</v>
      </c>
      <c r="H208" s="5">
        <f t="shared" si="8"/>
        <v>83</v>
      </c>
      <c r="I208" s="6">
        <f t="shared" si="9"/>
        <v>0.00017866500379057717</v>
      </c>
    </row>
    <row r="209" spans="1:9" ht="36">
      <c r="A209" s="10"/>
      <c r="B209" s="11"/>
      <c r="C209" s="11">
        <v>2900</v>
      </c>
      <c r="D209" s="12" t="s">
        <v>154</v>
      </c>
      <c r="E209" s="25">
        <v>263500</v>
      </c>
      <c r="F209" s="25">
        <v>273500</v>
      </c>
      <c r="G209" s="25">
        <v>257466.74</v>
      </c>
      <c r="H209" s="5">
        <f t="shared" si="8"/>
        <v>94.13774771480804</v>
      </c>
      <c r="I209" s="6">
        <f t="shared" si="9"/>
        <v>0.5542204346752716</v>
      </c>
    </row>
    <row r="210" spans="1:9" ht="12.75" customHeight="1">
      <c r="A210" s="13">
        <v>900</v>
      </c>
      <c r="B210" s="14"/>
      <c r="C210" s="14"/>
      <c r="D210" s="15" t="s">
        <v>81</v>
      </c>
      <c r="E210" s="5">
        <f>E211</f>
        <v>300000</v>
      </c>
      <c r="F210" s="5">
        <f>F211+F213</f>
        <v>320500</v>
      </c>
      <c r="G210" s="5">
        <f>G211+G213</f>
        <v>235222.15</v>
      </c>
      <c r="H210" s="5">
        <f t="shared" si="8"/>
        <v>73.39224648985959</v>
      </c>
      <c r="I210" s="6">
        <f t="shared" si="9"/>
        <v>0.5063369436310567</v>
      </c>
    </row>
    <row r="211" spans="1:9" ht="24">
      <c r="A211" s="10"/>
      <c r="B211" s="11">
        <v>90019</v>
      </c>
      <c r="C211" s="11"/>
      <c r="D211" s="12" t="s">
        <v>82</v>
      </c>
      <c r="E211" s="25">
        <f>E212</f>
        <v>300000</v>
      </c>
      <c r="F211" s="25">
        <v>300000</v>
      </c>
      <c r="G211" s="25">
        <f>G212</f>
        <v>214721.15</v>
      </c>
      <c r="H211" s="5">
        <f aca="true" t="shared" si="10" ref="H211:H262">(G211/F211)*100</f>
        <v>71.57371666666667</v>
      </c>
      <c r="I211" s="6">
        <f t="shared" si="9"/>
        <v>0.4622066876947842</v>
      </c>
    </row>
    <row r="212" spans="1:9" ht="12.75">
      <c r="A212" s="10"/>
      <c r="B212" s="11"/>
      <c r="C212" s="11" t="s">
        <v>63</v>
      </c>
      <c r="D212" s="12" t="s">
        <v>8</v>
      </c>
      <c r="E212" s="25">
        <v>300000</v>
      </c>
      <c r="F212" s="25">
        <v>300000</v>
      </c>
      <c r="G212" s="25">
        <v>214721.15</v>
      </c>
      <c r="H212" s="5">
        <f t="shared" si="10"/>
        <v>71.57371666666667</v>
      </c>
      <c r="I212" s="6">
        <f t="shared" si="9"/>
        <v>0.4622066876947842</v>
      </c>
    </row>
    <row r="213" spans="1:9" ht="12.75">
      <c r="A213" s="10"/>
      <c r="B213" s="11">
        <v>90095</v>
      </c>
      <c r="C213" s="11"/>
      <c r="D213" s="12" t="s">
        <v>35</v>
      </c>
      <c r="E213" s="25">
        <v>0</v>
      </c>
      <c r="F213" s="25">
        <f>F215</f>
        <v>20500</v>
      </c>
      <c r="G213" s="25">
        <f>G215+G214</f>
        <v>20501</v>
      </c>
      <c r="H213" s="5"/>
      <c r="I213" s="6">
        <f t="shared" si="9"/>
        <v>0.04413025593627256</v>
      </c>
    </row>
    <row r="214" spans="1:9" ht="24">
      <c r="A214" s="10"/>
      <c r="B214" s="11"/>
      <c r="C214" s="11">
        <v>2360</v>
      </c>
      <c r="D214" s="12" t="s">
        <v>12</v>
      </c>
      <c r="E214" s="25">
        <v>0</v>
      </c>
      <c r="F214" s="25">
        <v>0</v>
      </c>
      <c r="G214" s="25">
        <v>1</v>
      </c>
      <c r="H214" s="5"/>
      <c r="I214" s="6">
        <f t="shared" si="9"/>
        <v>2.152590407115388E-06</v>
      </c>
    </row>
    <row r="215" spans="1:9" ht="36">
      <c r="A215" s="10"/>
      <c r="B215" s="11"/>
      <c r="C215" s="11">
        <v>2460</v>
      </c>
      <c r="D215" s="12" t="s">
        <v>161</v>
      </c>
      <c r="E215" s="25">
        <v>0</v>
      </c>
      <c r="F215" s="25">
        <v>20500</v>
      </c>
      <c r="G215" s="25">
        <v>20500</v>
      </c>
      <c r="H215" s="5"/>
      <c r="I215" s="6">
        <f t="shared" si="9"/>
        <v>0.04412810334586544</v>
      </c>
    </row>
    <row r="216" spans="1:9" ht="12.75">
      <c r="A216" s="7"/>
      <c r="B216" s="8"/>
      <c r="C216" s="8"/>
      <c r="D216" s="9" t="s">
        <v>53</v>
      </c>
      <c r="E216" s="5">
        <f>E5+E10+E18+E26+E39+E55+E64+E76+E83+E130+E133+E148+E158+E210+E61+E197+E13</f>
        <v>61497172</v>
      </c>
      <c r="F216" s="5">
        <f>F5+F10+F18+F26+F39+F55+F64+F76+F83+F130+F133+F148+F158+F210+F61+F197+F13</f>
        <v>69194956.24</v>
      </c>
      <c r="G216" s="5">
        <f>G5+G10+G18+G26+G39+G55+G64+G76+G83+G130+G133+G148+G158+G210+G61+G197+G13</f>
        <v>46455656.25</v>
      </c>
      <c r="H216" s="5">
        <f t="shared" si="10"/>
        <v>67.13734464817114</v>
      </c>
      <c r="I216" s="6">
        <f t="shared" si="9"/>
        <v>100</v>
      </c>
    </row>
    <row r="217" spans="1:9" ht="12.75">
      <c r="A217" s="10"/>
      <c r="B217" s="11"/>
      <c r="C217" s="11" t="s">
        <v>68</v>
      </c>
      <c r="D217" s="12" t="s">
        <v>137</v>
      </c>
      <c r="E217" s="25">
        <f aca="true" t="shared" si="11" ref="E217:G218">E74</f>
        <v>11148286</v>
      </c>
      <c r="F217" s="25">
        <f t="shared" si="11"/>
        <v>11748286</v>
      </c>
      <c r="G217" s="25">
        <f t="shared" si="11"/>
        <v>8561366</v>
      </c>
      <c r="H217" s="5">
        <f t="shared" si="10"/>
        <v>72.87331956338141</v>
      </c>
      <c r="I217" s="6">
        <f t="shared" si="9"/>
        <v>18.429114323403837</v>
      </c>
    </row>
    <row r="218" spans="1:9" ht="12.75">
      <c r="A218" s="10"/>
      <c r="B218" s="11"/>
      <c r="C218" s="11" t="s">
        <v>69</v>
      </c>
      <c r="D218" s="12" t="s">
        <v>138</v>
      </c>
      <c r="E218" s="25">
        <f t="shared" si="11"/>
        <v>130000</v>
      </c>
      <c r="F218" s="25">
        <f t="shared" si="11"/>
        <v>142608</v>
      </c>
      <c r="G218" s="25">
        <f t="shared" si="11"/>
        <v>146075.03</v>
      </c>
      <c r="H218" s="5">
        <f t="shared" si="10"/>
        <v>102.43116094468753</v>
      </c>
      <c r="I218" s="6">
        <f t="shared" si="9"/>
        <v>0.31443970829709245</v>
      </c>
    </row>
    <row r="219" spans="1:9" ht="12.75">
      <c r="A219" s="10"/>
      <c r="B219" s="11"/>
      <c r="C219" s="11" t="s">
        <v>62</v>
      </c>
      <c r="D219" s="12" t="s">
        <v>18</v>
      </c>
      <c r="E219" s="25">
        <f>E66</f>
        <v>1240000</v>
      </c>
      <c r="F219" s="25">
        <f>F66</f>
        <v>1240000</v>
      </c>
      <c r="G219" s="25">
        <f>G66</f>
        <v>955405.5</v>
      </c>
      <c r="H219" s="5">
        <f t="shared" si="10"/>
        <v>77.04883064516129</v>
      </c>
      <c r="I219" s="6">
        <f t="shared" si="9"/>
        <v>2.0565967142052806</v>
      </c>
    </row>
    <row r="220" spans="1:9" ht="12.75">
      <c r="A220" s="10"/>
      <c r="B220" s="11"/>
      <c r="C220" s="11" t="s">
        <v>111</v>
      </c>
      <c r="D220" s="12" t="s">
        <v>112</v>
      </c>
      <c r="E220" s="25">
        <v>666</v>
      </c>
      <c r="F220" s="25">
        <v>0</v>
      </c>
      <c r="G220" s="25">
        <v>0</v>
      </c>
      <c r="H220" s="5">
        <v>0</v>
      </c>
      <c r="I220" s="6">
        <f t="shared" si="9"/>
        <v>0</v>
      </c>
    </row>
    <row r="221" spans="1:9" ht="14.25" customHeight="1">
      <c r="A221" s="10"/>
      <c r="B221" s="11"/>
      <c r="C221" s="11" t="s">
        <v>124</v>
      </c>
      <c r="D221" s="12" t="s">
        <v>130</v>
      </c>
      <c r="E221" s="25">
        <v>0</v>
      </c>
      <c r="F221" s="25">
        <f>F21</f>
        <v>666</v>
      </c>
      <c r="G221" s="25">
        <f>G21</f>
        <v>665.55</v>
      </c>
      <c r="H221" s="5">
        <f t="shared" si="10"/>
        <v>99.93243243243242</v>
      </c>
      <c r="I221" s="6">
        <f t="shared" si="9"/>
        <v>0.001432656545455646</v>
      </c>
    </row>
    <row r="222" spans="1:9" ht="14.25" customHeight="1">
      <c r="A222" s="10"/>
      <c r="B222" s="11"/>
      <c r="C222" s="11" t="s">
        <v>126</v>
      </c>
      <c r="D222" s="12" t="s">
        <v>132</v>
      </c>
      <c r="E222" s="25">
        <v>0</v>
      </c>
      <c r="F222" s="25">
        <v>0</v>
      </c>
      <c r="G222" s="25">
        <f>G68</f>
        <v>1000</v>
      </c>
      <c r="H222" s="5">
        <v>0</v>
      </c>
      <c r="I222" s="6">
        <f t="shared" si="9"/>
        <v>0.0021525904071153876</v>
      </c>
    </row>
    <row r="223" spans="1:9" ht="26.25" customHeight="1">
      <c r="A223" s="10"/>
      <c r="B223" s="11"/>
      <c r="C223" s="11" t="s">
        <v>77</v>
      </c>
      <c r="D223" s="12" t="s">
        <v>78</v>
      </c>
      <c r="E223" s="25">
        <f>E67</f>
        <v>310000</v>
      </c>
      <c r="F223" s="25">
        <f>F67</f>
        <v>310000</v>
      </c>
      <c r="G223" s="25">
        <f>G67</f>
        <v>345250.85</v>
      </c>
      <c r="H223" s="5">
        <f t="shared" si="10"/>
        <v>111.37124193548387</v>
      </c>
      <c r="I223" s="6">
        <f t="shared" si="9"/>
        <v>0.7431836677584336</v>
      </c>
    </row>
    <row r="224" spans="1:9" ht="22.5" customHeight="1">
      <c r="A224" s="10"/>
      <c r="B224" s="11"/>
      <c r="C224" s="11" t="s">
        <v>153</v>
      </c>
      <c r="D224" s="12" t="s">
        <v>163</v>
      </c>
      <c r="E224" s="25">
        <v>0</v>
      </c>
      <c r="F224" s="25">
        <f>F110</f>
        <v>200</v>
      </c>
      <c r="G224" s="25">
        <f>G90+G101+G110</f>
        <v>286</v>
      </c>
      <c r="H224" s="5">
        <v>0</v>
      </c>
      <c r="I224" s="6">
        <f t="shared" si="9"/>
        <v>0.0006156408564350008</v>
      </c>
    </row>
    <row r="225" spans="1:9" ht="24" customHeight="1">
      <c r="A225" s="10"/>
      <c r="B225" s="11"/>
      <c r="C225" s="11" t="s">
        <v>125</v>
      </c>
      <c r="D225" s="12" t="s">
        <v>164</v>
      </c>
      <c r="E225" s="25">
        <v>0</v>
      </c>
      <c r="F225" s="25">
        <v>0</v>
      </c>
      <c r="G225" s="25">
        <f>G33+G69</f>
        <v>160.79999999999998</v>
      </c>
      <c r="H225" s="5">
        <v>0</v>
      </c>
      <c r="I225" s="6">
        <f t="shared" si="9"/>
        <v>0.00034613653746415427</v>
      </c>
    </row>
    <row r="226" spans="1:9" ht="13.5" customHeight="1">
      <c r="A226" s="10"/>
      <c r="B226" s="11"/>
      <c r="C226" s="11" t="s">
        <v>96</v>
      </c>
      <c r="D226" s="12" t="s">
        <v>98</v>
      </c>
      <c r="E226" s="25">
        <f>E70</f>
        <v>180000</v>
      </c>
      <c r="F226" s="25">
        <f>F70</f>
        <v>180000</v>
      </c>
      <c r="G226" s="25">
        <f>G70</f>
        <v>127310</v>
      </c>
      <c r="H226" s="5">
        <f t="shared" si="10"/>
        <v>70.72777777777777</v>
      </c>
      <c r="I226" s="6">
        <f t="shared" si="9"/>
        <v>0.27404628472986003</v>
      </c>
    </row>
    <row r="227" spans="1:9" ht="12.75">
      <c r="A227" s="10"/>
      <c r="B227" s="11"/>
      <c r="C227" s="11" t="s">
        <v>63</v>
      </c>
      <c r="D227" s="12" t="s">
        <v>8</v>
      </c>
      <c r="E227" s="25">
        <f>E41+E102+E111+E212+E91+E34+E71+E184+E28</f>
        <v>902674</v>
      </c>
      <c r="F227" s="25">
        <f>F41+F102+F111+F212+F91+F34+F71+F184+F28</f>
        <v>902474</v>
      </c>
      <c r="G227" s="25">
        <f>G41+G102+G111+G212+G91+G34+G71+G184+G28+G207</f>
        <v>698101.75</v>
      </c>
      <c r="H227" s="5">
        <f t="shared" si="10"/>
        <v>77.35422294714309</v>
      </c>
      <c r="I227" s="6">
        <f t="shared" si="9"/>
        <v>1.5027271302404646</v>
      </c>
    </row>
    <row r="228" spans="1:9" ht="36" customHeight="1">
      <c r="A228" s="10"/>
      <c r="B228" s="11"/>
      <c r="C228" s="11" t="s">
        <v>64</v>
      </c>
      <c r="D228" s="12" t="s">
        <v>123</v>
      </c>
      <c r="E228" s="25">
        <f>E22+E42+E92+E103+E112+E135+E185</f>
        <v>153688</v>
      </c>
      <c r="F228" s="25">
        <f>F22+F42+F92+F103+F112+F135+F185</f>
        <v>156588</v>
      </c>
      <c r="G228" s="25">
        <f>G22+G42+G92+G103+G112+G135+G185</f>
        <v>116912.12999999999</v>
      </c>
      <c r="H228" s="5">
        <f t="shared" si="10"/>
        <v>74.66225381255268</v>
      </c>
      <c r="I228" s="6">
        <f t="shared" si="9"/>
        <v>0.2516639295134271</v>
      </c>
    </row>
    <row r="229" spans="1:9" ht="12.75">
      <c r="A229" s="10"/>
      <c r="B229" s="11"/>
      <c r="C229" s="11" t="s">
        <v>65</v>
      </c>
      <c r="D229" s="12" t="s">
        <v>32</v>
      </c>
      <c r="E229" s="25">
        <f>E43+E136+E160+E168+E174+E186</f>
        <v>7926944</v>
      </c>
      <c r="F229" s="25">
        <f>F43+F136+F160+F168+F174+F186</f>
        <v>8225916</v>
      </c>
      <c r="G229" s="25">
        <f>G43+G136+G160+G168+G174+G186</f>
        <v>6216642.240000001</v>
      </c>
      <c r="H229" s="5">
        <f t="shared" si="10"/>
        <v>75.57385998106474</v>
      </c>
      <c r="I229" s="6">
        <f t="shared" si="9"/>
        <v>13.381884450292317</v>
      </c>
    </row>
    <row r="230" spans="1:9" ht="12.75">
      <c r="A230" s="10"/>
      <c r="B230" s="11"/>
      <c r="C230" s="11" t="s">
        <v>166</v>
      </c>
      <c r="D230" s="12" t="s">
        <v>168</v>
      </c>
      <c r="E230" s="25"/>
      <c r="F230" s="25"/>
      <c r="G230" s="25">
        <v>8031.9</v>
      </c>
      <c r="H230" s="5"/>
      <c r="I230" s="6">
        <f t="shared" si="9"/>
        <v>0.01728939089091008</v>
      </c>
    </row>
    <row r="231" spans="1:9" ht="24">
      <c r="A231" s="10"/>
      <c r="B231" s="11"/>
      <c r="C231" s="11" t="s">
        <v>73</v>
      </c>
      <c r="D231" s="12" t="s">
        <v>79</v>
      </c>
      <c r="E231" s="25">
        <f>E23</f>
        <v>500000</v>
      </c>
      <c r="F231" s="25">
        <f>F23</f>
        <v>500000</v>
      </c>
      <c r="G231" s="25">
        <f>G23</f>
        <v>0</v>
      </c>
      <c r="H231" s="5">
        <f t="shared" si="10"/>
        <v>0</v>
      </c>
      <c r="I231" s="6">
        <f t="shared" si="9"/>
        <v>0</v>
      </c>
    </row>
    <row r="232" spans="1:9" ht="12.75">
      <c r="A232" s="10"/>
      <c r="B232" s="11"/>
      <c r="C232" s="11" t="s">
        <v>66</v>
      </c>
      <c r="D232" s="12" t="s">
        <v>119</v>
      </c>
      <c r="E232" s="25">
        <f>E29+E35+E44+E53+E87+E93+E104+E113+E138+E146+E152+E165+E169+E175+E187+E206</f>
        <v>30939</v>
      </c>
      <c r="F232" s="25">
        <f>F29+F35+F44+F53+F87+F93+F104+F113+F138+F146+F152+F165+F169+F175+F187+F206</f>
        <v>50939</v>
      </c>
      <c r="G232" s="25">
        <f>G29+G35+G44+G53+G87+G93+G104+G113+G138+G146+G152+G165+G169+G175+G187+G206+G72+G123</f>
        <v>62118.889999999985</v>
      </c>
      <c r="H232" s="5">
        <f t="shared" si="10"/>
        <v>121.94760399693749</v>
      </c>
      <c r="I232" s="6">
        <f t="shared" si="9"/>
        <v>0.13371652671465595</v>
      </c>
    </row>
    <row r="233" spans="1:9" ht="12.75">
      <c r="A233" s="10"/>
      <c r="B233" s="11"/>
      <c r="C233" s="11" t="s">
        <v>128</v>
      </c>
      <c r="D233" s="12" t="s">
        <v>119</v>
      </c>
      <c r="E233" s="25">
        <v>0</v>
      </c>
      <c r="F233" s="25">
        <v>0</v>
      </c>
      <c r="G233" s="25">
        <f>G188</f>
        <v>177.58</v>
      </c>
      <c r="H233" s="5">
        <v>0</v>
      </c>
      <c r="I233" s="6">
        <f t="shared" si="9"/>
        <v>0.0003822570044955505</v>
      </c>
    </row>
    <row r="234" spans="1:9" ht="12.75">
      <c r="A234" s="10"/>
      <c r="B234" s="11"/>
      <c r="C234" s="11" t="s">
        <v>129</v>
      </c>
      <c r="D234" s="12" t="s">
        <v>119</v>
      </c>
      <c r="E234" s="25">
        <v>0</v>
      </c>
      <c r="F234" s="25">
        <v>0</v>
      </c>
      <c r="G234" s="25">
        <f>G189</f>
        <v>20.89</v>
      </c>
      <c r="H234" s="5">
        <v>0</v>
      </c>
      <c r="I234" s="6">
        <f t="shared" si="9"/>
        <v>4.496761360464045E-05</v>
      </c>
    </row>
    <row r="235" spans="1:9" ht="12.75">
      <c r="A235" s="10"/>
      <c r="B235" s="11"/>
      <c r="C235" s="11" t="s">
        <v>127</v>
      </c>
      <c r="D235" s="12" t="s">
        <v>133</v>
      </c>
      <c r="E235" s="25">
        <v>0</v>
      </c>
      <c r="F235" s="25">
        <f>F139</f>
        <v>4229</v>
      </c>
      <c r="G235" s="25">
        <f>G139+G190+G145+G45+G199</f>
        <v>5580.54</v>
      </c>
      <c r="H235" s="5">
        <f t="shared" si="10"/>
        <v>131.95885552139984</v>
      </c>
      <c r="I235" s="6">
        <f t="shared" si="9"/>
        <v>0.012012616870523704</v>
      </c>
    </row>
    <row r="236" spans="1:9" ht="12.75">
      <c r="A236" s="10"/>
      <c r="B236" s="11"/>
      <c r="C236" s="11" t="s">
        <v>165</v>
      </c>
      <c r="D236" s="12" t="s">
        <v>169</v>
      </c>
      <c r="E236" s="25"/>
      <c r="F236" s="25"/>
      <c r="G236" s="25">
        <f>G46</f>
        <v>17679.38</v>
      </c>
      <c r="H236" s="5"/>
      <c r="I236" s="6">
        <f t="shared" si="9"/>
        <v>0.038056463791747645</v>
      </c>
    </row>
    <row r="237" spans="1:9" ht="12.75" customHeight="1">
      <c r="A237" s="10"/>
      <c r="B237" s="11"/>
      <c r="C237" s="11" t="s">
        <v>80</v>
      </c>
      <c r="D237" s="12" t="s">
        <v>142</v>
      </c>
      <c r="E237" s="25">
        <f>E140</f>
        <v>0</v>
      </c>
      <c r="F237" s="25">
        <f>F140+F207</f>
        <v>7430</v>
      </c>
      <c r="G237" s="25">
        <f>G106+G140+G94</f>
        <v>3638</v>
      </c>
      <c r="H237" s="5">
        <f t="shared" si="10"/>
        <v>48.96366083445491</v>
      </c>
      <c r="I237" s="6">
        <f t="shared" si="9"/>
        <v>0.007831123901085781</v>
      </c>
    </row>
    <row r="238" spans="1:9" ht="12.75">
      <c r="A238" s="10"/>
      <c r="B238" s="11"/>
      <c r="C238" s="11" t="s">
        <v>67</v>
      </c>
      <c r="D238" s="12" t="s">
        <v>42</v>
      </c>
      <c r="E238" s="25">
        <f>E36+E47+E88+E95+E105+E114+E141+E147+E150+E153+E161+E166+E170+E176+E30+E54+E116+E208+E192</f>
        <v>52038</v>
      </c>
      <c r="F238" s="25">
        <f>F36+F47+F88+F95+F105+F114+F141+F147+F150+F153+F161+F166+F170+F176+F30+F54+F116+F208+F192</f>
        <v>71917</v>
      </c>
      <c r="G238" s="25">
        <f>G36+G47+G88+G95+G105+G114+G141+G147+G150+G153+G161+G166+G170+G176+G30+G54+G116+G208+G192+G120+G124</f>
        <v>68223.69</v>
      </c>
      <c r="H238" s="5">
        <f t="shared" si="10"/>
        <v>94.8644826675195</v>
      </c>
      <c r="I238" s="6">
        <f t="shared" si="9"/>
        <v>0.146857660632014</v>
      </c>
    </row>
    <row r="239" spans="1:9" ht="48">
      <c r="A239" s="10"/>
      <c r="B239" s="11"/>
      <c r="C239" s="11">
        <v>2007</v>
      </c>
      <c r="D239" s="12" t="s">
        <v>115</v>
      </c>
      <c r="E239" s="25">
        <f>E125</f>
        <v>69280</v>
      </c>
      <c r="F239" s="25">
        <f>F125</f>
        <v>0</v>
      </c>
      <c r="G239" s="25">
        <v>0</v>
      </c>
      <c r="H239" s="5">
        <v>0</v>
      </c>
      <c r="I239" s="6">
        <f t="shared" si="9"/>
        <v>0</v>
      </c>
    </row>
    <row r="240" spans="1:9" ht="48">
      <c r="A240" s="10"/>
      <c r="B240" s="11"/>
      <c r="C240" s="11">
        <v>2009</v>
      </c>
      <c r="D240" s="12" t="s">
        <v>115</v>
      </c>
      <c r="E240" s="25">
        <f>E126</f>
        <v>1176</v>
      </c>
      <c r="F240" s="25">
        <f>F126</f>
        <v>0</v>
      </c>
      <c r="G240" s="25">
        <v>0</v>
      </c>
      <c r="H240" s="5">
        <v>0</v>
      </c>
      <c r="I240" s="6">
        <f t="shared" si="9"/>
        <v>0</v>
      </c>
    </row>
    <row r="241" spans="1:9" ht="48">
      <c r="A241" s="10"/>
      <c r="B241" s="11"/>
      <c r="C241" s="11">
        <v>2057</v>
      </c>
      <c r="D241" s="12" t="s">
        <v>118</v>
      </c>
      <c r="E241" s="25">
        <f>E48</f>
        <v>84477</v>
      </c>
      <c r="F241" s="25">
        <f>F48+F127+F193</f>
        <v>310284.27</v>
      </c>
      <c r="G241" s="25">
        <f>G48+G127+G193</f>
        <v>155205.45</v>
      </c>
      <c r="H241" s="5">
        <f t="shared" si="10"/>
        <v>50.02040548172165</v>
      </c>
      <c r="I241" s="6">
        <f t="shared" si="9"/>
        <v>0.33409376280202696</v>
      </c>
    </row>
    <row r="242" spans="1:9" ht="48">
      <c r="A242" s="10"/>
      <c r="B242" s="11"/>
      <c r="C242" s="11">
        <v>2059</v>
      </c>
      <c r="D242" s="12" t="s">
        <v>151</v>
      </c>
      <c r="E242" s="25">
        <v>0</v>
      </c>
      <c r="F242" s="25">
        <f>F128+F194</f>
        <v>17744.510000000002</v>
      </c>
      <c r="G242" s="25">
        <f>G128+G194</f>
        <v>18076.14</v>
      </c>
      <c r="H242" s="5">
        <f t="shared" si="10"/>
        <v>101.8689160760145</v>
      </c>
      <c r="I242" s="6">
        <f t="shared" si="9"/>
        <v>0.03891052556167474</v>
      </c>
    </row>
    <row r="243" spans="1:9" ht="36" customHeight="1">
      <c r="A243" s="10"/>
      <c r="B243" s="11"/>
      <c r="C243" s="11">
        <v>2110</v>
      </c>
      <c r="D243" s="12" t="s">
        <v>5</v>
      </c>
      <c r="E243" s="25">
        <f>E24+E31+E37+E57+E132+E9+E59+E63+E17</f>
        <v>3596184</v>
      </c>
      <c r="F243" s="25">
        <f>F24+F31+F37+F57+F132+F9+F59+F63+F17+F200+F157</f>
        <v>3745696</v>
      </c>
      <c r="G243" s="25">
        <f>G24+G31+G37+G57+G132+G9+G59+G63+G17+G200+G157</f>
        <v>2272530</v>
      </c>
      <c r="H243" s="5">
        <f t="shared" si="10"/>
        <v>60.67043347885146</v>
      </c>
      <c r="I243" s="6">
        <f t="shared" si="9"/>
        <v>4.891826277881932</v>
      </c>
    </row>
    <row r="244" spans="1:9" ht="24">
      <c r="A244" s="10"/>
      <c r="B244" s="11"/>
      <c r="C244" s="11">
        <v>2130</v>
      </c>
      <c r="D244" s="12" t="s">
        <v>59</v>
      </c>
      <c r="E244" s="25">
        <f>E142</f>
        <v>6214102</v>
      </c>
      <c r="F244" s="25">
        <f>F142+F201</f>
        <v>6265715</v>
      </c>
      <c r="G244" s="25">
        <f>G142+G201</f>
        <v>4620898</v>
      </c>
      <c r="H244" s="5">
        <f t="shared" si="10"/>
        <v>73.74893368115211</v>
      </c>
      <c r="I244" s="6">
        <f t="shared" si="9"/>
        <v>9.94690070705868</v>
      </c>
    </row>
    <row r="245" spans="1:9" ht="48">
      <c r="A245" s="10"/>
      <c r="B245" s="11"/>
      <c r="C245" s="11">
        <v>2160</v>
      </c>
      <c r="D245" s="12" t="s">
        <v>104</v>
      </c>
      <c r="E245" s="25">
        <f>E202</f>
        <v>590000</v>
      </c>
      <c r="F245" s="25">
        <f>F202</f>
        <v>588000</v>
      </c>
      <c r="G245" s="25">
        <f>G202</f>
        <v>460800</v>
      </c>
      <c r="H245" s="5">
        <f t="shared" si="10"/>
        <v>78.36734693877551</v>
      </c>
      <c r="I245" s="6">
        <f t="shared" si="9"/>
        <v>0.9919136595987705</v>
      </c>
    </row>
    <row r="246" spans="1:9" ht="27" customHeight="1">
      <c r="A246" s="10"/>
      <c r="B246" s="11"/>
      <c r="C246" s="11">
        <v>2310</v>
      </c>
      <c r="D246" s="12" t="s">
        <v>54</v>
      </c>
      <c r="E246" s="25">
        <f>E51+E99+E118+E129+E162+E178+E96+E182+E171+E121</f>
        <v>3145366</v>
      </c>
      <c r="F246" s="25">
        <f>F51+F99+F118+F129+F162+F178+F96+F182+F171+F121+F180+F85</f>
        <v>2991951.23</v>
      </c>
      <c r="G246" s="25">
        <f>G51+G99+G118+G129+G162+G178+G96+G182+G171+G121+G180+G85</f>
        <v>2157023.23</v>
      </c>
      <c r="H246" s="5">
        <f t="shared" si="10"/>
        <v>72.09419753810626</v>
      </c>
      <c r="I246" s="6">
        <f t="shared" si="9"/>
        <v>4.643187512823048</v>
      </c>
    </row>
    <row r="247" spans="1:9" ht="27.75" customHeight="1">
      <c r="A247" s="10"/>
      <c r="B247" s="11"/>
      <c r="C247" s="11">
        <v>2320</v>
      </c>
      <c r="D247" s="12" t="s">
        <v>55</v>
      </c>
      <c r="E247" s="25">
        <v>1998300</v>
      </c>
      <c r="F247" s="25">
        <f>F154+F203</f>
        <v>1998300</v>
      </c>
      <c r="G247" s="25">
        <f>G154+G203</f>
        <v>1564119.0799999998</v>
      </c>
      <c r="H247" s="5">
        <f t="shared" si="10"/>
        <v>78.27248561277085</v>
      </c>
      <c r="I247" s="6">
        <f t="shared" si="9"/>
        <v>3.366907727194145</v>
      </c>
    </row>
    <row r="248" spans="1:9" ht="24" customHeight="1">
      <c r="A248" s="10"/>
      <c r="B248" s="11"/>
      <c r="C248" s="11">
        <v>2360</v>
      </c>
      <c r="D248" s="12" t="s">
        <v>56</v>
      </c>
      <c r="E248" s="25">
        <f>E25</f>
        <v>707720</v>
      </c>
      <c r="F248" s="25">
        <f>F25</f>
        <v>707720</v>
      </c>
      <c r="G248" s="25">
        <f>G25+G214+G38</f>
        <v>507664.14</v>
      </c>
      <c r="H248" s="5">
        <f t="shared" si="10"/>
        <v>71.73234329961001</v>
      </c>
      <c r="I248" s="6">
        <f t="shared" si="9"/>
        <v>1.0927929578004831</v>
      </c>
    </row>
    <row r="249" spans="1:9" ht="24" customHeight="1">
      <c r="A249" s="10"/>
      <c r="B249" s="11"/>
      <c r="C249" s="11">
        <v>2440</v>
      </c>
      <c r="D249" s="12" t="s">
        <v>146</v>
      </c>
      <c r="E249" s="25">
        <v>0</v>
      </c>
      <c r="F249" s="25">
        <f>F172+F107</f>
        <v>69300</v>
      </c>
      <c r="G249" s="25">
        <f>G172+G107</f>
        <v>54300</v>
      </c>
      <c r="H249" s="5">
        <f t="shared" si="10"/>
        <v>78.35497835497836</v>
      </c>
      <c r="I249" s="6">
        <f t="shared" si="9"/>
        <v>0.11688565910636554</v>
      </c>
    </row>
    <row r="250" spans="1:9" ht="36.75" customHeight="1">
      <c r="A250" s="10"/>
      <c r="B250" s="11"/>
      <c r="C250" s="11">
        <v>2460</v>
      </c>
      <c r="D250" s="12" t="s">
        <v>87</v>
      </c>
      <c r="E250" s="25">
        <f>E12</f>
        <v>125000</v>
      </c>
      <c r="F250" s="25">
        <f>F12+F215</f>
        <v>153600</v>
      </c>
      <c r="G250" s="25">
        <f>G12+G215</f>
        <v>111049.6</v>
      </c>
      <c r="H250" s="5">
        <f t="shared" si="10"/>
        <v>72.29791666666668</v>
      </c>
      <c r="I250" s="6">
        <f t="shared" si="9"/>
        <v>0.23904430367400092</v>
      </c>
    </row>
    <row r="251" spans="1:9" ht="37.5" customHeight="1">
      <c r="A251" s="10"/>
      <c r="B251" s="11"/>
      <c r="C251" s="11">
        <v>2690</v>
      </c>
      <c r="D251" s="16" t="s">
        <v>91</v>
      </c>
      <c r="E251" s="25">
        <f>E155</f>
        <v>501500</v>
      </c>
      <c r="F251" s="25">
        <f>F155</f>
        <v>702100</v>
      </c>
      <c r="G251" s="25">
        <f>G155</f>
        <v>576727</v>
      </c>
      <c r="H251" s="5">
        <f t="shared" si="10"/>
        <v>82.14314200256374</v>
      </c>
      <c r="I251" s="6">
        <f t="shared" si="9"/>
        <v>1.2414570077244362</v>
      </c>
    </row>
    <row r="252" spans="1:9" ht="36" customHeight="1">
      <c r="A252" s="10"/>
      <c r="B252" s="11"/>
      <c r="C252" s="11">
        <v>2700</v>
      </c>
      <c r="D252" s="12" t="s">
        <v>158</v>
      </c>
      <c r="E252" s="25">
        <v>0</v>
      </c>
      <c r="F252" s="25">
        <f>F108</f>
        <v>30000</v>
      </c>
      <c r="G252" s="25"/>
      <c r="H252" s="5"/>
      <c r="I252" s="6">
        <f t="shared" si="9"/>
        <v>0</v>
      </c>
    </row>
    <row r="253" spans="1:9" ht="12.75">
      <c r="A253" s="10"/>
      <c r="B253" s="11"/>
      <c r="C253" s="11">
        <v>2920</v>
      </c>
      <c r="D253" s="12" t="s">
        <v>21</v>
      </c>
      <c r="E253" s="25">
        <f>E78+E80+E82</f>
        <v>16975630</v>
      </c>
      <c r="F253" s="25">
        <f>F78+F80+F82</f>
        <v>18690572</v>
      </c>
      <c r="G253" s="25">
        <f>G78+G80+G82</f>
        <v>15396244</v>
      </c>
      <c r="H253" s="5">
        <f t="shared" si="10"/>
        <v>82.37438640187149</v>
      </c>
      <c r="I253" s="6">
        <f t="shared" si="9"/>
        <v>33.14180714000784</v>
      </c>
    </row>
    <row r="254" spans="1:9" ht="35.25" customHeight="1">
      <c r="A254" s="10"/>
      <c r="B254" s="11"/>
      <c r="C254" s="11">
        <v>2900</v>
      </c>
      <c r="D254" s="12" t="s">
        <v>150</v>
      </c>
      <c r="E254" s="25">
        <f>E204+E209</f>
        <v>423500</v>
      </c>
      <c r="F254" s="25">
        <f>F204+F209</f>
        <v>467200</v>
      </c>
      <c r="G254" s="25">
        <f>G204+G209</f>
        <v>430461.89</v>
      </c>
      <c r="H254" s="5">
        <f t="shared" si="10"/>
        <v>92.13653467465754</v>
      </c>
      <c r="I254" s="6">
        <f t="shared" si="9"/>
        <v>0.9266081350427592</v>
      </c>
    </row>
    <row r="255" spans="1:9" ht="50.25" customHeight="1">
      <c r="A255" s="10"/>
      <c r="B255" s="11"/>
      <c r="C255" s="11">
        <v>6257</v>
      </c>
      <c r="D255" s="12" t="s">
        <v>118</v>
      </c>
      <c r="E255" s="25">
        <f>E49+E143</f>
        <v>4446102</v>
      </c>
      <c r="F255" s="25">
        <f>F49+F143+F195</f>
        <v>4475157.470000001</v>
      </c>
      <c r="G255" s="25">
        <f>G49+G143+G195</f>
        <v>44737.24</v>
      </c>
      <c r="H255" s="5">
        <f t="shared" si="10"/>
        <v>0.999679682779967</v>
      </c>
      <c r="I255" s="6">
        <f t="shared" si="9"/>
        <v>0.09630095366481879</v>
      </c>
    </row>
    <row r="256" spans="1:9" ht="48" customHeight="1">
      <c r="A256" s="10"/>
      <c r="B256" s="11"/>
      <c r="C256" s="11">
        <v>6259</v>
      </c>
      <c r="D256" s="12" t="s">
        <v>152</v>
      </c>
      <c r="E256" s="25">
        <v>0</v>
      </c>
      <c r="F256" s="25">
        <f>F196</f>
        <v>5262.76</v>
      </c>
      <c r="G256" s="25">
        <f>G196</f>
        <v>5262.76</v>
      </c>
      <c r="H256" s="5">
        <f t="shared" si="10"/>
        <v>100</v>
      </c>
      <c r="I256" s="6">
        <f t="shared" si="9"/>
        <v>0.011328566690950578</v>
      </c>
    </row>
    <row r="257" spans="1:9" ht="37.5" customHeight="1">
      <c r="A257" s="10"/>
      <c r="B257" s="11"/>
      <c r="C257" s="11">
        <v>6300</v>
      </c>
      <c r="D257" s="16" t="s">
        <v>149</v>
      </c>
      <c r="E257" s="25">
        <v>0</v>
      </c>
      <c r="F257" s="25">
        <f>F7+F60</f>
        <v>74000</v>
      </c>
      <c r="G257" s="25">
        <f>G7+G60</f>
        <v>54000</v>
      </c>
      <c r="H257" s="5">
        <f t="shared" si="10"/>
        <v>72.97297297297297</v>
      </c>
      <c r="I257" s="6">
        <f t="shared" si="9"/>
        <v>0.11623988198423094</v>
      </c>
    </row>
    <row r="258" spans="1:9" ht="26.25" customHeight="1">
      <c r="A258" s="10"/>
      <c r="B258" s="11"/>
      <c r="C258" s="11">
        <v>6430</v>
      </c>
      <c r="D258" s="12" t="s">
        <v>105</v>
      </c>
      <c r="E258" s="25">
        <f>E15</f>
        <v>0</v>
      </c>
      <c r="F258" s="25">
        <f>F15</f>
        <v>4320000</v>
      </c>
      <c r="G258" s="25">
        <f>G15</f>
        <v>691911</v>
      </c>
      <c r="H258" s="5">
        <f t="shared" si="10"/>
        <v>16.016458333333333</v>
      </c>
      <c r="I258" s="6">
        <f t="shared" si="9"/>
        <v>1.489400981177615</v>
      </c>
    </row>
    <row r="259" spans="1:9" ht="39" customHeight="1" thickBot="1">
      <c r="A259" s="17"/>
      <c r="B259" s="18"/>
      <c r="C259" s="18">
        <v>6610</v>
      </c>
      <c r="D259" s="19" t="s">
        <v>76</v>
      </c>
      <c r="E259" s="31">
        <f>E163+E97</f>
        <v>43600</v>
      </c>
      <c r="F259" s="31">
        <f>F163+F97</f>
        <v>41100</v>
      </c>
      <c r="G259" s="31">
        <f>G163+G97</f>
        <v>0</v>
      </c>
      <c r="H259" s="40">
        <f t="shared" si="10"/>
        <v>0</v>
      </c>
      <c r="I259" s="42">
        <f t="shared" si="9"/>
        <v>0</v>
      </c>
    </row>
    <row r="260" spans="1:9" ht="14.25" customHeight="1" thickBot="1">
      <c r="A260" s="48" t="s">
        <v>57</v>
      </c>
      <c r="B260" s="49"/>
      <c r="C260" s="49"/>
      <c r="D260" s="50"/>
      <c r="E260" s="41">
        <f>SUM(E217:E259)</f>
        <v>61497172</v>
      </c>
      <c r="F260" s="41">
        <f>SUM(F217:F259)</f>
        <v>69194956.24</v>
      </c>
      <c r="G260" s="41">
        <f>SUM(G217:G259)</f>
        <v>46455656.25</v>
      </c>
      <c r="H260" s="24">
        <f t="shared" si="10"/>
        <v>67.13734464817114</v>
      </c>
      <c r="I260" s="24">
        <f t="shared" si="9"/>
        <v>100</v>
      </c>
    </row>
    <row r="261" spans="1:9" ht="13.5" thickBot="1">
      <c r="A261" s="45" t="s">
        <v>162</v>
      </c>
      <c r="B261" s="46"/>
      <c r="C261" s="46"/>
      <c r="D261" s="47"/>
      <c r="E261" s="32">
        <f>E217+E218+E219+E223+E227+E228+E229+E232+E243+E244+E246+E247+E248+E250+E253+E238+E237+E254+E251+E226+E245+E239+E240+E241+E220</f>
        <v>56507470</v>
      </c>
      <c r="F261" s="32">
        <f>F217+F218+F219+F223+F227+F228+F229+F232+F243+F244+F246+F247+F248+F250+F253+F238+F237+F254+F251+F226+F245+F239+F240+F241+F220+F242+F221+F235+F249+F224+F252</f>
        <v>59779436.01</v>
      </c>
      <c r="G261" s="32">
        <f>G217+G218+G219+G223+G227+G228+G229+G232+G243+G244+G246+G247+G248+G250+G253+G238+G237+G254+G251+G226+G245+G239+G240+G241+G220+G242+G221+G235+G249+G224+G252+G236+G222+G225+G233+G234</f>
        <v>45651713.349999994</v>
      </c>
      <c r="H261" s="24">
        <f t="shared" si="10"/>
        <v>76.36691878853341</v>
      </c>
      <c r="I261" s="24">
        <f t="shared" si="9"/>
        <v>98.26944022559147</v>
      </c>
    </row>
    <row r="262" spans="1:12" ht="13.5" thickBot="1">
      <c r="A262" s="45" t="s">
        <v>167</v>
      </c>
      <c r="B262" s="46"/>
      <c r="C262" s="46"/>
      <c r="D262" s="47"/>
      <c r="E262" s="33">
        <f>E259+E231+E258+E255</f>
        <v>4989702</v>
      </c>
      <c r="F262" s="33">
        <f>F259+F231+F258+F255+F256+F257</f>
        <v>9415520.23</v>
      </c>
      <c r="G262" s="33">
        <f>G259+G231+G258+G255+G256+G257+G230</f>
        <v>803942.9</v>
      </c>
      <c r="H262" s="24">
        <f t="shared" si="10"/>
        <v>8.538486247827858</v>
      </c>
      <c r="I262" s="24">
        <f t="shared" si="9"/>
        <v>1.7305597744085255</v>
      </c>
      <c r="L262" s="4"/>
    </row>
    <row r="263" spans="7:8" ht="12.75">
      <c r="G263" s="36"/>
      <c r="H263" s="1"/>
    </row>
    <row r="281" ht="12.75">
      <c r="F281" s="36"/>
    </row>
    <row r="282" ht="12.75">
      <c r="F282" s="36"/>
    </row>
    <row r="283" ht="12.75">
      <c r="F283" s="36"/>
    </row>
    <row r="284" ht="12.75">
      <c r="F284" s="36"/>
    </row>
    <row r="285" ht="12.75">
      <c r="F285" s="36"/>
    </row>
    <row r="286" ht="12.75">
      <c r="F286" s="36"/>
    </row>
    <row r="287" ht="12.75">
      <c r="F287" s="36"/>
    </row>
    <row r="288" ht="12.75">
      <c r="F288" s="36"/>
    </row>
    <row r="289" ht="12.75">
      <c r="F289" s="36"/>
    </row>
    <row r="290" ht="12.75">
      <c r="F290" s="36"/>
    </row>
    <row r="291" ht="12.75">
      <c r="F291" s="36"/>
    </row>
    <row r="292" ht="12.75">
      <c r="F292" s="36"/>
    </row>
    <row r="293" ht="12.75">
      <c r="F293" s="36"/>
    </row>
    <row r="294" ht="12.75">
      <c r="F294" s="36"/>
    </row>
    <row r="295" ht="12.75">
      <c r="F295" s="36"/>
    </row>
    <row r="296" ht="12.75">
      <c r="F296" s="36"/>
    </row>
    <row r="297" ht="12.75">
      <c r="F297" s="36"/>
    </row>
    <row r="298" ht="12.75">
      <c r="F298" s="36"/>
    </row>
    <row r="299" ht="12.75">
      <c r="F299" s="36"/>
    </row>
    <row r="300" ht="12.75">
      <c r="F300" s="36"/>
    </row>
    <row r="301" ht="12.75">
      <c r="F301" s="36"/>
    </row>
    <row r="302" ht="12.75">
      <c r="F302" s="36"/>
    </row>
    <row r="303" ht="12.75">
      <c r="F303" s="36"/>
    </row>
    <row r="304" ht="12.75">
      <c r="F304" s="36"/>
    </row>
    <row r="305" ht="12.75">
      <c r="F305" s="36"/>
    </row>
    <row r="306" ht="12.75">
      <c r="F306" s="36"/>
    </row>
    <row r="307" ht="12.75">
      <c r="F307" s="36"/>
    </row>
    <row r="308" ht="12.75">
      <c r="F308" s="36"/>
    </row>
    <row r="309" ht="12.75">
      <c r="F309" s="36"/>
    </row>
    <row r="310" ht="12.75">
      <c r="F310" s="36"/>
    </row>
    <row r="311" ht="12.75">
      <c r="F311" s="36"/>
    </row>
    <row r="312" ht="12.75">
      <c r="F312" s="36"/>
    </row>
  </sheetData>
  <sheetProtection/>
  <mergeCells count="5">
    <mergeCell ref="A1:I1"/>
    <mergeCell ref="A2:I2"/>
    <mergeCell ref="A261:D261"/>
    <mergeCell ref="A262:D262"/>
    <mergeCell ref="A260:D26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2017-10-24T11:35:49Z</cp:lastPrinted>
  <dcterms:created xsi:type="dcterms:W3CDTF">2005-11-08T07:22:52Z</dcterms:created>
  <dcterms:modified xsi:type="dcterms:W3CDTF">2017-10-24T11:41:06Z</dcterms:modified>
  <cp:category/>
  <cp:version/>
  <cp:contentType/>
  <cp:contentStatus/>
</cp:coreProperties>
</file>