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<sst xmlns="http://schemas.openxmlformats.org/spreadsheetml/2006/main" count="643" uniqueCount="248">
  <si>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</si>
  <si>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</si>
  <si>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</si>
  <si>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</si>
  <si>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</si>
  <si>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</si>
  <si>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</si>
  <si>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</si>
  <si>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</si>
  <si>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</si>
  <si>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</si>
  <si>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</si>
  <si>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</si>
  <si>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</si>
  <si>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</si>
  <si>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</si>
  <si>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</si>
  <si>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</si>
  <si>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</si>
  <si>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</si>
  <si>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</si>
  <si>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</si>
  <si>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</si>
  <si>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</si>
  <si>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</si>
  <si>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</si>
  <si>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</si>
  <si>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</si>
  <si>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</si>
  <si>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</si>
  <si>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</si>
  <si>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</si>
  <si>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</si>
  <si>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</si>
  <si>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</si>
  <si>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</si>
  <si>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</si>
  <si>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</si>
  <si>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</si>
  <si>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</si>
  <si>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</si>
  <si>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</si>
  <si>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</si>
  <si>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</si>
  <si>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</si>
  <si>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</si>
  <si>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</si>
  <si>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</si>
  <si>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</si>
  <si>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</si>
  <si>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</si>
  <si>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</si>
  <si>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</si>
  <si>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</si>
  <si>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</si>
  <si>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</si>
  <si>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</si>
  <si>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</si>
  <si>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</si>
  <si>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</si>
  <si>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</si>
  <si>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</si>
  <si>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</si>
  <si>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</si>
  <si>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</si>
  <si>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</si>
  <si>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</si>
  <si>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</si>
  <si>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</si>
  <si>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</si>
  <si>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</si>
  <si>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</si>
  <si>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</si>
  <si>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</si>
  <si>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</si>
  <si>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</si>
  <si>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</si>
  <si>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</si>
  <si>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</si>
  <si>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</si>
  <si>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</si>
  <si>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</si>
  <si>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</si>
  <si>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</si>
  <si>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</si>
  <si>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</si>
  <si>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</si>
  <si>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</si>
  <si>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</si>
  <si>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</si>
  <si>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</si>
  <si>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</si>
  <si>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</si>
  <si>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</si>
  <si>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</si>
  <si>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</si>
  <si>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</si>
  <si>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</si>
  <si>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</si>
  <si>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</si>
  <si>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</si>
  <si>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</si>
  <si>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</si>
  <si>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</si>
  <si>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</si>
  <si>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</si>
  <si>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</si>
  <si>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</si>
  <si>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</si>
  <si>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</si>
  <si>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</si>
  <si>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</si>
  <si>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</si>
  <si>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</si>
  <si>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</si>
  <si>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</si>
  <si>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</si>
  <si>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</si>
  <si>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</si>
  <si>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</si>
  <si>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</si>
  <si>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</si>
  <si>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</si>
  <si>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</si>
  <si>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</si>
  <si>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</si>
  <si>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</si>
  <si>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</si>
  <si>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</si>
  <si>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</si>
  <si>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</si>
  <si>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</si>
  <si>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</si>
  <si>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</si>
  <si>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</si>
  <si>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</si>
  <si>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</si>
  <si>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</si>
  <si>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</si>
  <si>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</si>
  <si>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</si>
  <si>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</si>
  <si>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</si>
  <si>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</si>
  <si>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</si>
  <si>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</si>
  <si>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</si>
  <si>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</si>
  <si>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</si>
  <si>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</si>
  <si>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</si>
  <si>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</si>
  <si>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</si>
  <si>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</si>
  <si>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</si>
  <si>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</si>
  <si>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</si>
  <si>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</si>
  <si>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</si>
  <si>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</si>
  <si>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</si>
  <si>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</si>
  <si>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</si>
  <si>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</si>
  <si>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</si>
  <si>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</si>
  <si>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</si>
  <si>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</si>
  <si>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</si>
  <si>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</si>
  <si>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</si>
  <si>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</si>
  <si>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</si>
  <si>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</si>
  <si>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</si>
  <si>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</si>
  <si>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</si>
  <si>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</si>
  <si>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</si>
  <si>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</si>
  <si>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</si>
  <si>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</si>
  <si>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</si>
  <si>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</si>
  <si>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</si>
  <si>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</si>
  <si>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</si>
  <si>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</si>
  <si>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</si>
  <si>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</si>
  <si>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</si>
  <si>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</si>
  <si>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</si>
  <si>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</si>
  <si>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</si>
  <si>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</si>
  <si>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</si>
  <si>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</si>
  <si>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</si>
  <si>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</si>
  <si>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</si>
  <si>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</si>
  <si>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rezerwa celowa na wyd. szkół i plac. oświatowych</t>
  </si>
  <si>
    <t xml:space="preserve">               -dotacja  dla powiatu jel. na terapię zajęciową</t>
  </si>
  <si>
    <t>Kwalifikacja wojskowa</t>
  </si>
  <si>
    <t>Zarządzanie kryzysowe</t>
  </si>
  <si>
    <t>-rezerwa na realizację zadań własnych z zakresu            zarzadzania kryzysowego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</si>
  <si>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</si>
  <si>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</si>
  <si>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</si>
  <si>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</si>
  <si>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</si>
  <si>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</si>
  <si>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</si>
  <si>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</si>
  <si>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</si>
  <si>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 xml:space="preserve">   w tym:wynagrodzenia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</si>
  <si>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</si>
  <si>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</si>
  <si>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</si>
  <si>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</si>
  <si>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 xml:space="preserve">               -dotacja  dla powiatów na zadania opiek-wychowawcze</t>
  </si>
  <si>
    <t>w tym:wynagrodzenia i składki  od nich naliczane*</t>
  </si>
  <si>
    <t xml:space="preserve">      *</t>
  </si>
  <si>
    <t>%(kol 6:5)</t>
  </si>
  <si>
    <t>Udział % w wydatkach ogółem</t>
  </si>
  <si>
    <t>- rezerwa na realizację zadań własnych z zakresu zarzadzania kryzysowego</t>
  </si>
  <si>
    <t>Drogi publiczne wojewódzkie</t>
  </si>
  <si>
    <t xml:space="preserve">KULTURA FIZYCZNA  </t>
  </si>
  <si>
    <t xml:space="preserve">Zadania w zakresie kultury fizycznej </t>
  </si>
  <si>
    <t xml:space="preserve">              - rezerwa na wydatki inwestycyjne </t>
  </si>
  <si>
    <t xml:space="preserve">- rezerwa na wydatki inwestycyjne </t>
  </si>
  <si>
    <t>kwoty wynagrodzeń i składek od nich naliczanych  ogółem nie  zawierają  wydatków  z cyfrą "7" i" 9" na końcu</t>
  </si>
  <si>
    <t xml:space="preserve">   - wydatki majątkowe </t>
  </si>
  <si>
    <t xml:space="preserve">   w tym: świadczenia na rzecz osób fizycznych</t>
  </si>
  <si>
    <t>Plan na 2012 rok wg uchwały budżetowej</t>
  </si>
  <si>
    <t>Plan na 2012 rok po zmianach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</si>
  <si>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</si>
  <si>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</si>
  <si>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</si>
  <si>
    <t>Wykonanie na 30.09.2012</t>
  </si>
  <si>
    <t>O5095</t>
  </si>
  <si>
    <t>O1042</t>
  </si>
  <si>
    <t xml:space="preserve">Wyłączenie z produkcji gruntów rolnych </t>
  </si>
  <si>
    <t>O1078</t>
  </si>
  <si>
    <t>O1095</t>
  </si>
  <si>
    <t xml:space="preserve">Pozostała działalność </t>
  </si>
  <si>
    <t>WYDATKI POWIATU PLANOWANE I ZREALIZOWANE W III KWARTALE 2012 ROKU  WEDŁUG DZIAŁÓW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</si>
</sst>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3" fillId="0" borderId="16" xfId="0" applyFont="1" applyBorder="1" applyAlignment="1">
      <alignment horizontal="left" vertical="top" wrapText="1" indent="4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 quotePrefix="1">
      <alignment horizontal="left" vertical="top" wrapText="1" indent="4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169" fontId="2" fillId="0" borderId="26" xfId="42" applyNumberFormat="1" applyFont="1" applyBorder="1" applyAlignment="1">
      <alignment horizontal="center" wrapText="1"/>
    </xf>
    <xf numFmtId="169" fontId="3" fillId="0" borderId="27" xfId="42" applyNumberFormat="1" applyFont="1" applyBorder="1" applyAlignment="1">
      <alignment horizontal="center" wrapText="1"/>
    </xf>
    <xf numFmtId="169" fontId="2" fillId="0" borderId="27" xfId="4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169" fontId="3" fillId="0" borderId="28" xfId="42" applyNumberFormat="1" applyFont="1" applyBorder="1" applyAlignment="1">
      <alignment horizontal="center" wrapText="1"/>
    </xf>
    <xf numFmtId="169" fontId="3" fillId="0" borderId="27" xfId="42" applyNumberFormat="1" applyFont="1" applyBorder="1" applyAlignment="1">
      <alignment horizontal="center" wrapText="1"/>
    </xf>
    <xf numFmtId="169" fontId="3" fillId="0" borderId="28" xfId="42" applyNumberFormat="1" applyFont="1" applyBorder="1" applyAlignment="1">
      <alignment horizontal="center" wrapText="1"/>
    </xf>
    <xf numFmtId="43" fontId="2" fillId="0" borderId="26" xfId="42" applyFont="1" applyBorder="1" applyAlignment="1">
      <alignment horizontal="center" wrapText="1"/>
    </xf>
    <xf numFmtId="43" fontId="2" fillId="0" borderId="27" xfId="42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2" fillId="0" borderId="13" xfId="42" applyFont="1" applyBorder="1" applyAlignment="1">
      <alignment horizontal="center" wrapText="1"/>
    </xf>
    <xf numFmtId="43" fontId="2" fillId="0" borderId="29" xfId="42" applyFont="1" applyBorder="1" applyAlignment="1">
      <alignment horizontal="center" wrapText="1"/>
    </xf>
    <xf numFmtId="43" fontId="2" fillId="0" borderId="30" xfId="42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/>
    </xf>
    <xf numFmtId="43" fontId="2" fillId="0" borderId="24" xfId="42" applyFont="1" applyBorder="1" applyAlignment="1">
      <alignment horizontal="center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zoomScalePageLayoutView="0" workbookViewId="0" topLeftCell="A10">
      <selection activeCell="K54" sqref="K54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1.8515625" style="0" customWidth="1"/>
    <col min="4" max="4" width="14.57421875" style="0" customWidth="1"/>
    <col min="5" max="5" width="15.00390625" style="0" customWidth="1"/>
    <col min="6" max="6" width="14.140625" style="0" customWidth="1"/>
    <col min="7" max="7" width="10.140625" style="0" customWidth="1"/>
    <col min="8" max="8" width="11.421875" style="0" customWidth="1"/>
    <col min="9" max="9" width="11.8515625" style="0" customWidth="1"/>
    <col min="11" max="11" width="16.00390625" style="64" bestFit="1" customWidth="1"/>
    <col min="12" max="12" width="16.00390625" style="0" bestFit="1" customWidth="1"/>
  </cols>
  <sheetData>
    <row r="1" spans="1:9" ht="12.75" customHeight="1">
      <c r="A1" s="92" t="s">
        <v>247</v>
      </c>
      <c r="B1" s="92"/>
      <c r="C1" s="92"/>
      <c r="D1" s="92"/>
      <c r="E1" s="92"/>
      <c r="F1" s="92"/>
      <c r="G1" s="92"/>
      <c r="H1" s="92"/>
      <c r="I1" s="6"/>
    </row>
    <row r="2" spans="3:9" ht="15" thickBot="1">
      <c r="C2" s="92" t="s">
        <v>209</v>
      </c>
      <c r="D2" s="97"/>
      <c r="E2" s="97"/>
      <c r="F2" s="97"/>
      <c r="G2" s="97"/>
      <c r="H2" s="97"/>
      <c r="I2" s="56"/>
    </row>
    <row r="3" spans="1:9" ht="9" customHeight="1">
      <c r="A3" s="86" t="s">
        <v>0</v>
      </c>
      <c r="B3" s="86" t="s">
        <v>1</v>
      </c>
      <c r="C3" s="86" t="s">
        <v>2</v>
      </c>
      <c r="D3" s="93" t="s">
        <v>235</v>
      </c>
      <c r="E3" s="89" t="s">
        <v>236</v>
      </c>
      <c r="F3" s="89" t="s">
        <v>240</v>
      </c>
      <c r="G3" s="89" t="s">
        <v>224</v>
      </c>
      <c r="H3" s="89" t="s">
        <v>225</v>
      </c>
      <c r="I3" s="57"/>
    </row>
    <row r="4" spans="1:9" ht="12.75">
      <c r="A4" s="87"/>
      <c r="B4" s="87"/>
      <c r="C4" s="87"/>
      <c r="D4" s="94"/>
      <c r="E4" s="90"/>
      <c r="F4" s="90"/>
      <c r="G4" s="90"/>
      <c r="H4" s="90"/>
      <c r="I4" s="57"/>
    </row>
    <row r="5" spans="1:9" ht="13.5" thickBot="1">
      <c r="A5" s="88"/>
      <c r="B5" s="88"/>
      <c r="C5" s="88"/>
      <c r="D5" s="95"/>
      <c r="E5" s="91"/>
      <c r="F5" s="91"/>
      <c r="G5" s="91"/>
      <c r="H5" s="91"/>
      <c r="I5" s="57"/>
    </row>
    <row r="6" spans="1:10" ht="13.5" thickBot="1">
      <c r="A6" s="1" t="s">
        <v>3</v>
      </c>
      <c r="B6" s="1" t="s">
        <v>4</v>
      </c>
      <c r="C6" s="1" t="s">
        <v>5</v>
      </c>
      <c r="D6" s="1">
        <v>4</v>
      </c>
      <c r="E6" s="1">
        <v>5</v>
      </c>
      <c r="F6" s="1">
        <v>6</v>
      </c>
      <c r="G6" s="1">
        <v>7</v>
      </c>
      <c r="H6" s="60">
        <v>8</v>
      </c>
      <c r="I6" s="58"/>
      <c r="J6" s="55"/>
    </row>
    <row r="7" spans="1:9" ht="15.75">
      <c r="A7" s="33" t="s">
        <v>6</v>
      </c>
      <c r="B7" s="34"/>
      <c r="C7" s="35" t="s">
        <v>7</v>
      </c>
      <c r="D7" s="61">
        <f>D8</f>
        <v>25000</v>
      </c>
      <c r="E7" s="61">
        <f>E8+E10+E12+E14</f>
        <v>113502</v>
      </c>
      <c r="F7" s="61">
        <f>F8+F10+F12+F14</f>
        <v>31531</v>
      </c>
      <c r="G7" s="70">
        <f>F7/E7*100</f>
        <v>27.780127222427797</v>
      </c>
      <c r="H7" s="72">
        <f>SUM((F7/45741480)*100)</f>
        <v>0.06893305594834273</v>
      </c>
      <c r="I7" s="59"/>
    </row>
    <row r="8" spans="1:9" ht="15" customHeight="1">
      <c r="A8" s="24"/>
      <c r="B8" s="15" t="s">
        <v>8</v>
      </c>
      <c r="C8" s="16" t="s">
        <v>9</v>
      </c>
      <c r="D8" s="62">
        <f>D9</f>
        <v>25000</v>
      </c>
      <c r="E8" s="62">
        <f>E9</f>
        <v>25000</v>
      </c>
      <c r="F8" s="62">
        <f>F9</f>
        <v>9574</v>
      </c>
      <c r="G8" s="71">
        <f aca="true" t="shared" si="0" ref="G8:G72">F8/E8*100</f>
        <v>38.296</v>
      </c>
      <c r="H8" s="73">
        <f aca="true" t="shared" si="1" ref="H8:H71">SUM((F8/45741480)*100)</f>
        <v>0.020930673865384327</v>
      </c>
      <c r="I8" s="59"/>
    </row>
    <row r="9" spans="1:9" ht="15" customHeight="1">
      <c r="A9" s="24"/>
      <c r="B9" s="15"/>
      <c r="C9" s="16" t="s">
        <v>10</v>
      </c>
      <c r="D9" s="62">
        <v>25000</v>
      </c>
      <c r="E9" s="62">
        <v>25000</v>
      </c>
      <c r="F9" s="62">
        <v>9574</v>
      </c>
      <c r="G9" s="71">
        <f t="shared" si="0"/>
        <v>38.296</v>
      </c>
      <c r="H9" s="73">
        <f t="shared" si="1"/>
        <v>0.020930673865384327</v>
      </c>
      <c r="I9" s="59"/>
    </row>
    <row r="10" spans="1:9" ht="15" customHeight="1">
      <c r="A10" s="24"/>
      <c r="B10" s="15" t="s">
        <v>242</v>
      </c>
      <c r="C10" s="16" t="s">
        <v>243</v>
      </c>
      <c r="D10" s="62">
        <v>0</v>
      </c>
      <c r="E10" s="62">
        <v>22000</v>
      </c>
      <c r="F10" s="62">
        <f>F11</f>
        <v>21957</v>
      </c>
      <c r="G10" s="71">
        <f t="shared" si="0"/>
        <v>99.80454545454546</v>
      </c>
      <c r="H10" s="73">
        <f t="shared" si="1"/>
        <v>0.0480023820829584</v>
      </c>
      <c r="I10" s="59"/>
    </row>
    <row r="11" spans="1:9" ht="15" customHeight="1">
      <c r="A11" s="24"/>
      <c r="B11" s="15"/>
      <c r="C11" s="16" t="s">
        <v>27</v>
      </c>
      <c r="D11" s="62">
        <v>0</v>
      </c>
      <c r="E11" s="62">
        <v>22000</v>
      </c>
      <c r="F11" s="62">
        <v>21957</v>
      </c>
      <c r="G11" s="71">
        <f t="shared" si="0"/>
        <v>99.80454545454546</v>
      </c>
      <c r="H11" s="73">
        <f t="shared" si="1"/>
        <v>0.0480023820829584</v>
      </c>
      <c r="I11" s="59"/>
    </row>
    <row r="12" spans="1:9" ht="15" customHeight="1">
      <c r="A12" s="24"/>
      <c r="B12" s="15" t="s">
        <v>244</v>
      </c>
      <c r="C12" s="16" t="s">
        <v>186</v>
      </c>
      <c r="D12" s="62">
        <v>0</v>
      </c>
      <c r="E12" s="62">
        <v>51502</v>
      </c>
      <c r="F12" s="62">
        <v>0</v>
      </c>
      <c r="G12" s="71">
        <v>0</v>
      </c>
      <c r="H12" s="73">
        <f t="shared" si="1"/>
        <v>0</v>
      </c>
      <c r="I12" s="59"/>
    </row>
    <row r="13" spans="1:9" ht="15" customHeight="1">
      <c r="A13" s="24"/>
      <c r="B13" s="15"/>
      <c r="C13" s="16" t="s">
        <v>10</v>
      </c>
      <c r="D13" s="62">
        <v>0</v>
      </c>
      <c r="E13" s="62">
        <v>51502</v>
      </c>
      <c r="F13" s="62">
        <v>0</v>
      </c>
      <c r="G13" s="71">
        <v>0</v>
      </c>
      <c r="H13" s="73">
        <f t="shared" si="1"/>
        <v>0</v>
      </c>
      <c r="I13" s="59"/>
    </row>
    <row r="14" spans="1:9" ht="15" customHeight="1">
      <c r="A14" s="24"/>
      <c r="B14" s="15" t="s">
        <v>245</v>
      </c>
      <c r="C14" s="16" t="s">
        <v>246</v>
      </c>
      <c r="D14" s="62">
        <v>0</v>
      </c>
      <c r="E14" s="62">
        <v>15000</v>
      </c>
      <c r="F14" s="62">
        <v>0</v>
      </c>
      <c r="G14" s="71">
        <v>0</v>
      </c>
      <c r="H14" s="73">
        <f t="shared" si="1"/>
        <v>0</v>
      </c>
      <c r="I14" s="59"/>
    </row>
    <row r="15" spans="1:9" ht="15" customHeight="1">
      <c r="A15" s="24"/>
      <c r="B15" s="15"/>
      <c r="C15" s="16" t="s">
        <v>10</v>
      </c>
      <c r="D15" s="62">
        <v>0</v>
      </c>
      <c r="E15" s="62">
        <v>15000</v>
      </c>
      <c r="F15" s="62">
        <v>0</v>
      </c>
      <c r="G15" s="71">
        <v>0</v>
      </c>
      <c r="H15" s="73">
        <f t="shared" si="1"/>
        <v>0</v>
      </c>
      <c r="I15" s="59"/>
    </row>
    <row r="16" spans="1:9" ht="15" customHeight="1">
      <c r="A16" s="23" t="s">
        <v>12</v>
      </c>
      <c r="B16" s="12"/>
      <c r="C16" s="13" t="s">
        <v>13</v>
      </c>
      <c r="D16" s="63">
        <f>D17+D21</f>
        <v>191962</v>
      </c>
      <c r="E16" s="63">
        <f>E17+E21</f>
        <v>198462</v>
      </c>
      <c r="F16" s="63">
        <f>F17+F21</f>
        <v>126997</v>
      </c>
      <c r="G16" s="71">
        <f t="shared" si="0"/>
        <v>63.99058761878849</v>
      </c>
      <c r="H16" s="73">
        <f t="shared" si="1"/>
        <v>0.27764077594341063</v>
      </c>
      <c r="I16" s="59"/>
    </row>
    <row r="17" spans="1:9" ht="15" customHeight="1">
      <c r="A17" s="24"/>
      <c r="B17" s="15" t="s">
        <v>14</v>
      </c>
      <c r="C17" s="16" t="s">
        <v>15</v>
      </c>
      <c r="D17" s="62">
        <f>D18</f>
        <v>129488</v>
      </c>
      <c r="E17" s="62">
        <f>E18</f>
        <v>135988</v>
      </c>
      <c r="F17" s="62">
        <f>F18</f>
        <v>89023</v>
      </c>
      <c r="G17" s="77">
        <f t="shared" si="0"/>
        <v>65.4638644586287</v>
      </c>
      <c r="H17" s="73">
        <f t="shared" si="1"/>
        <v>0.1946220367159086</v>
      </c>
      <c r="I17" s="59"/>
    </row>
    <row r="18" spans="1:10" ht="15" customHeight="1">
      <c r="A18" s="24"/>
      <c r="B18" s="15"/>
      <c r="C18" s="16" t="s">
        <v>16</v>
      </c>
      <c r="D18" s="62">
        <v>129488</v>
      </c>
      <c r="E18" s="62">
        <v>135988</v>
      </c>
      <c r="F18" s="62">
        <v>89023</v>
      </c>
      <c r="G18" s="77">
        <f t="shared" si="0"/>
        <v>65.4638644586287</v>
      </c>
      <c r="H18" s="73">
        <f t="shared" si="1"/>
        <v>0.1946220367159086</v>
      </c>
      <c r="I18" s="59"/>
      <c r="J18" s="64"/>
    </row>
    <row r="19" spans="1:9" ht="15" customHeight="1">
      <c r="A19" s="24"/>
      <c r="B19" s="15"/>
      <c r="C19" s="16" t="s">
        <v>210</v>
      </c>
      <c r="D19" s="62">
        <v>5250</v>
      </c>
      <c r="E19" s="62">
        <v>11750</v>
      </c>
      <c r="F19" s="62">
        <v>0</v>
      </c>
      <c r="G19" s="77">
        <f t="shared" si="0"/>
        <v>0</v>
      </c>
      <c r="H19" s="73">
        <f t="shared" si="1"/>
        <v>0</v>
      </c>
      <c r="I19" s="59"/>
    </row>
    <row r="20" spans="1:9" ht="15" customHeight="1">
      <c r="A20" s="24"/>
      <c r="B20" s="15"/>
      <c r="C20" s="16" t="s">
        <v>234</v>
      </c>
      <c r="D20" s="62">
        <v>122738</v>
      </c>
      <c r="E20" s="62">
        <v>122738</v>
      </c>
      <c r="F20" s="62">
        <v>88684</v>
      </c>
      <c r="G20" s="77">
        <f t="shared" si="0"/>
        <v>72.25472143916309</v>
      </c>
      <c r="H20" s="73">
        <f t="shared" si="1"/>
        <v>0.19388091509063546</v>
      </c>
      <c r="I20" s="59"/>
    </row>
    <row r="21" spans="1:9" ht="15" customHeight="1">
      <c r="A21" s="24"/>
      <c r="B21" s="15" t="s">
        <v>17</v>
      </c>
      <c r="C21" s="16" t="s">
        <v>18</v>
      </c>
      <c r="D21" s="62">
        <f>D22</f>
        <v>62474</v>
      </c>
      <c r="E21" s="62">
        <f>E22</f>
        <v>62474</v>
      </c>
      <c r="F21" s="62">
        <f>F22</f>
        <v>37974</v>
      </c>
      <c r="G21" s="77">
        <f t="shared" si="0"/>
        <v>60.78368601338157</v>
      </c>
      <c r="H21" s="73">
        <f t="shared" si="1"/>
        <v>0.08301873922750204</v>
      </c>
      <c r="I21" s="59"/>
    </row>
    <row r="22" spans="1:9" ht="15" customHeight="1">
      <c r="A22" s="24"/>
      <c r="B22" s="15"/>
      <c r="C22" s="16" t="s">
        <v>16</v>
      </c>
      <c r="D22" s="62">
        <v>62474</v>
      </c>
      <c r="E22" s="62">
        <v>62474</v>
      </c>
      <c r="F22" s="62">
        <v>37974</v>
      </c>
      <c r="G22" s="77">
        <f t="shared" si="0"/>
        <v>60.78368601338157</v>
      </c>
      <c r="H22" s="73">
        <f t="shared" si="1"/>
        <v>0.08301873922750204</v>
      </c>
      <c r="I22" s="59"/>
    </row>
    <row r="23" spans="1:9" ht="15" customHeight="1">
      <c r="A23" s="23" t="s">
        <v>19</v>
      </c>
      <c r="B23" s="12"/>
      <c r="C23" s="13" t="s">
        <v>20</v>
      </c>
      <c r="D23" s="63">
        <v>0</v>
      </c>
      <c r="E23" s="63">
        <v>0</v>
      </c>
      <c r="F23" s="63">
        <v>0</v>
      </c>
      <c r="G23" s="77">
        <v>0</v>
      </c>
      <c r="H23" s="73">
        <f t="shared" si="1"/>
        <v>0</v>
      </c>
      <c r="I23" s="59"/>
    </row>
    <row r="24" spans="1:9" ht="15" customHeight="1">
      <c r="A24" s="24"/>
      <c r="B24" s="15" t="s">
        <v>241</v>
      </c>
      <c r="C24" s="16" t="s">
        <v>11</v>
      </c>
      <c r="D24" s="62">
        <v>0</v>
      </c>
      <c r="E24" s="62">
        <v>0</v>
      </c>
      <c r="F24" s="62">
        <v>0</v>
      </c>
      <c r="G24" s="77">
        <v>0</v>
      </c>
      <c r="H24" s="73">
        <f t="shared" si="1"/>
        <v>0</v>
      </c>
      <c r="I24" s="59"/>
    </row>
    <row r="25" spans="1:9" ht="15" customHeight="1">
      <c r="A25" s="24"/>
      <c r="B25" s="15"/>
      <c r="C25" s="16" t="s">
        <v>16</v>
      </c>
      <c r="D25" s="62">
        <v>0</v>
      </c>
      <c r="E25" s="62">
        <v>0</v>
      </c>
      <c r="F25" s="62">
        <v>0</v>
      </c>
      <c r="G25" s="77">
        <v>0</v>
      </c>
      <c r="H25" s="73">
        <f t="shared" si="1"/>
        <v>0</v>
      </c>
      <c r="I25" s="59"/>
    </row>
    <row r="26" spans="1:9" ht="15" customHeight="1">
      <c r="A26" s="23" t="s">
        <v>22</v>
      </c>
      <c r="B26" s="12"/>
      <c r="C26" s="13" t="s">
        <v>23</v>
      </c>
      <c r="D26" s="63">
        <f>D30+D34+D37+D27</f>
        <v>2812964</v>
      </c>
      <c r="E26" s="63">
        <f>E30+E34+E37+E27</f>
        <v>22823805</v>
      </c>
      <c r="F26" s="63">
        <f>F30+F34+F37+F27</f>
        <v>3181147</v>
      </c>
      <c r="G26" s="77">
        <f t="shared" si="0"/>
        <v>13.937846910276356</v>
      </c>
      <c r="H26" s="73">
        <f t="shared" si="1"/>
        <v>6.954621931778333</v>
      </c>
      <c r="I26" s="59"/>
    </row>
    <row r="27" spans="1:9" ht="15" customHeight="1">
      <c r="A27" s="74"/>
      <c r="B27" s="38">
        <v>60013</v>
      </c>
      <c r="C27" s="39" t="s">
        <v>227</v>
      </c>
      <c r="D27" s="62">
        <f>D28</f>
        <v>200000</v>
      </c>
      <c r="E27" s="62">
        <f>E28</f>
        <v>635000</v>
      </c>
      <c r="F27" s="62">
        <f>F29</f>
        <v>200000</v>
      </c>
      <c r="G27" s="77">
        <f t="shared" si="0"/>
        <v>31.496062992125985</v>
      </c>
      <c r="H27" s="73">
        <f t="shared" si="1"/>
        <v>0.43723989691632187</v>
      </c>
      <c r="I27" s="59"/>
    </row>
    <row r="28" spans="1:9" ht="15" customHeight="1">
      <c r="A28" s="23"/>
      <c r="B28" s="12"/>
      <c r="C28" s="39" t="s">
        <v>189</v>
      </c>
      <c r="D28" s="62">
        <v>200000</v>
      </c>
      <c r="E28" s="62">
        <v>635000</v>
      </c>
      <c r="F28" s="62">
        <v>200000</v>
      </c>
      <c r="G28" s="77">
        <f t="shared" si="0"/>
        <v>31.496062992125985</v>
      </c>
      <c r="H28" s="73">
        <f t="shared" si="1"/>
        <v>0.43723989691632187</v>
      </c>
      <c r="I28" s="59"/>
    </row>
    <row r="29" spans="1:9" ht="15" customHeight="1">
      <c r="A29" s="23"/>
      <c r="B29" s="12"/>
      <c r="C29" s="16" t="s">
        <v>199</v>
      </c>
      <c r="D29" s="62">
        <v>200000</v>
      </c>
      <c r="E29" s="62">
        <v>200000</v>
      </c>
      <c r="F29" s="62">
        <v>200000</v>
      </c>
      <c r="G29" s="77">
        <v>0</v>
      </c>
      <c r="H29" s="73">
        <f t="shared" si="1"/>
        <v>0.43723989691632187</v>
      </c>
      <c r="I29" s="59"/>
    </row>
    <row r="30" spans="1:9" ht="15" customHeight="1">
      <c r="A30" s="24"/>
      <c r="B30" s="15" t="s">
        <v>24</v>
      </c>
      <c r="C30" s="16" t="s">
        <v>25</v>
      </c>
      <c r="D30" s="62">
        <f>D31+D32</f>
        <v>1843210</v>
      </c>
      <c r="E30" s="62">
        <f>E31+E32</f>
        <v>1774035</v>
      </c>
      <c r="F30" s="62">
        <f>F31+F32</f>
        <v>1425627</v>
      </c>
      <c r="G30" s="77">
        <f t="shared" si="0"/>
        <v>80.3607031428354</v>
      </c>
      <c r="H30" s="73">
        <f t="shared" si="1"/>
        <v>3.116705012605626</v>
      </c>
      <c r="I30" s="59"/>
    </row>
    <row r="31" spans="1:9" ht="15" customHeight="1">
      <c r="A31" s="24"/>
      <c r="B31" s="15"/>
      <c r="C31" s="16" t="s">
        <v>16</v>
      </c>
      <c r="D31" s="62">
        <v>1773210</v>
      </c>
      <c r="E31" s="62">
        <v>1664035</v>
      </c>
      <c r="F31" s="62">
        <v>1425627</v>
      </c>
      <c r="G31" s="77">
        <f t="shared" si="0"/>
        <v>85.67289750516065</v>
      </c>
      <c r="H31" s="73">
        <f t="shared" si="1"/>
        <v>3.116705012605626</v>
      </c>
      <c r="I31" s="59"/>
    </row>
    <row r="32" spans="1:9" ht="15" customHeight="1">
      <c r="A32" s="24"/>
      <c r="B32" s="15"/>
      <c r="C32" s="16" t="s">
        <v>27</v>
      </c>
      <c r="D32" s="62">
        <v>70000</v>
      </c>
      <c r="E32" s="62">
        <v>110000</v>
      </c>
      <c r="F32" s="62">
        <v>0</v>
      </c>
      <c r="G32" s="77">
        <f t="shared" si="0"/>
        <v>0</v>
      </c>
      <c r="H32" s="73">
        <f t="shared" si="1"/>
        <v>0</v>
      </c>
      <c r="I32" s="59"/>
    </row>
    <row r="33" spans="1:9" ht="15" customHeight="1">
      <c r="A33" s="24"/>
      <c r="B33" s="15"/>
      <c r="C33" s="16" t="s">
        <v>199</v>
      </c>
      <c r="D33" s="62">
        <v>750000</v>
      </c>
      <c r="E33" s="62">
        <v>671920</v>
      </c>
      <c r="F33" s="62">
        <v>662029</v>
      </c>
      <c r="G33" s="77">
        <f t="shared" si="0"/>
        <v>98.52794975592333</v>
      </c>
      <c r="H33" s="73">
        <f t="shared" si="1"/>
        <v>1.4473274585780784</v>
      </c>
      <c r="I33" s="59"/>
    </row>
    <row r="34" spans="1:9" ht="15" customHeight="1">
      <c r="A34" s="24"/>
      <c r="B34" s="15">
        <v>60078</v>
      </c>
      <c r="C34" s="16" t="s">
        <v>186</v>
      </c>
      <c r="D34" s="62">
        <f>D35+D36</f>
        <v>100000</v>
      </c>
      <c r="E34" s="62">
        <f>E35+E36</f>
        <v>19745016</v>
      </c>
      <c r="F34" s="62">
        <f>F35</f>
        <v>1073875</v>
      </c>
      <c r="G34" s="77">
        <f t="shared" si="0"/>
        <v>5.438714255789917</v>
      </c>
      <c r="H34" s="73">
        <f t="shared" si="1"/>
        <v>2.3477049715050757</v>
      </c>
      <c r="I34" s="59"/>
    </row>
    <row r="35" spans="1:9" ht="15" customHeight="1">
      <c r="A35" s="24"/>
      <c r="B35" s="15"/>
      <c r="C35" s="16" t="s">
        <v>16</v>
      </c>
      <c r="D35" s="62">
        <v>100000</v>
      </c>
      <c r="E35" s="62">
        <v>19745016</v>
      </c>
      <c r="F35" s="62">
        <v>1073875</v>
      </c>
      <c r="G35" s="77">
        <f t="shared" si="0"/>
        <v>5.438714255789917</v>
      </c>
      <c r="H35" s="73">
        <f t="shared" si="1"/>
        <v>2.3477049715050757</v>
      </c>
      <c r="I35" s="59"/>
    </row>
    <row r="36" spans="1:9" ht="15" customHeight="1">
      <c r="A36" s="24"/>
      <c r="B36" s="15"/>
      <c r="C36" s="16" t="s">
        <v>27</v>
      </c>
      <c r="D36" s="62">
        <v>0</v>
      </c>
      <c r="E36" s="62">
        <v>0</v>
      </c>
      <c r="F36" s="62">
        <v>0</v>
      </c>
      <c r="G36" s="77">
        <v>0</v>
      </c>
      <c r="H36" s="73">
        <f t="shared" si="1"/>
        <v>0</v>
      </c>
      <c r="I36" s="59"/>
    </row>
    <row r="37" spans="1:9" ht="15" customHeight="1">
      <c r="A37" s="24"/>
      <c r="B37" s="15">
        <v>60095</v>
      </c>
      <c r="C37" s="16" t="s">
        <v>11</v>
      </c>
      <c r="D37" s="62">
        <f>D38</f>
        <v>669754</v>
      </c>
      <c r="E37" s="62">
        <f>E38</f>
        <v>669754</v>
      </c>
      <c r="F37" s="62">
        <f>F38</f>
        <v>481645</v>
      </c>
      <c r="G37" s="78">
        <f t="shared" si="0"/>
        <v>71.9137175739152</v>
      </c>
      <c r="H37" s="73">
        <f t="shared" si="1"/>
        <v>1.0529720507513094</v>
      </c>
      <c r="I37" s="59"/>
    </row>
    <row r="38" spans="1:9" ht="15" customHeight="1">
      <c r="A38" s="24"/>
      <c r="B38" s="15"/>
      <c r="C38" s="16" t="s">
        <v>16</v>
      </c>
      <c r="D38" s="62">
        <v>669754</v>
      </c>
      <c r="E38" s="62">
        <v>669754</v>
      </c>
      <c r="F38" s="62">
        <v>481645</v>
      </c>
      <c r="G38" s="77">
        <f t="shared" si="0"/>
        <v>71.9137175739152</v>
      </c>
      <c r="H38" s="73">
        <f t="shared" si="1"/>
        <v>1.0529720507513094</v>
      </c>
      <c r="I38" s="59"/>
    </row>
    <row r="39" spans="1:9" ht="15" customHeight="1">
      <c r="A39" s="24"/>
      <c r="B39" s="15"/>
      <c r="C39" s="16" t="s">
        <v>212</v>
      </c>
      <c r="D39" s="62">
        <v>498909</v>
      </c>
      <c r="E39" s="62">
        <v>498909</v>
      </c>
      <c r="F39" s="62">
        <v>371912</v>
      </c>
      <c r="G39" s="77">
        <f t="shared" si="0"/>
        <v>74.54505731506147</v>
      </c>
      <c r="H39" s="73">
        <f t="shared" si="1"/>
        <v>0.8130738227097155</v>
      </c>
      <c r="I39" s="59"/>
    </row>
    <row r="40" spans="1:9" ht="15" customHeight="1">
      <c r="A40" s="24"/>
      <c r="B40" s="15"/>
      <c r="C40" s="16" t="s">
        <v>234</v>
      </c>
      <c r="D40" s="62">
        <v>2700</v>
      </c>
      <c r="E40" s="62">
        <v>2700</v>
      </c>
      <c r="F40" s="62">
        <v>0</v>
      </c>
      <c r="G40" s="77">
        <f t="shared" si="0"/>
        <v>0</v>
      </c>
      <c r="H40" s="73">
        <f t="shared" si="1"/>
        <v>0</v>
      </c>
      <c r="I40" s="59"/>
    </row>
    <row r="41" spans="1:9" ht="15" customHeight="1">
      <c r="A41" s="23" t="s">
        <v>29</v>
      </c>
      <c r="B41" s="12"/>
      <c r="C41" s="13" t="s">
        <v>30</v>
      </c>
      <c r="D41" s="63">
        <f>D43</f>
        <v>29300</v>
      </c>
      <c r="E41" s="63">
        <f>E43</f>
        <v>24000</v>
      </c>
      <c r="F41" s="63">
        <f>F43</f>
        <v>18933</v>
      </c>
      <c r="G41" s="77">
        <f t="shared" si="0"/>
        <v>78.8875</v>
      </c>
      <c r="H41" s="73">
        <f t="shared" si="1"/>
        <v>0.041391314841583614</v>
      </c>
      <c r="I41" s="59"/>
    </row>
    <row r="42" spans="1:9" ht="15" customHeight="1">
      <c r="A42" s="24"/>
      <c r="B42" s="15" t="s">
        <v>31</v>
      </c>
      <c r="C42" s="16" t="s">
        <v>32</v>
      </c>
      <c r="D42" s="62">
        <f>D43</f>
        <v>29300</v>
      </c>
      <c r="E42" s="62">
        <f>E43</f>
        <v>24000</v>
      </c>
      <c r="F42" s="62">
        <f>F43</f>
        <v>18933</v>
      </c>
      <c r="G42" s="77">
        <f t="shared" si="0"/>
        <v>78.8875</v>
      </c>
      <c r="H42" s="73">
        <f t="shared" si="1"/>
        <v>0.041391314841583614</v>
      </c>
      <c r="I42" s="59"/>
    </row>
    <row r="43" spans="1:9" ht="15" customHeight="1">
      <c r="A43" s="24"/>
      <c r="B43" s="15"/>
      <c r="C43" s="16" t="s">
        <v>16</v>
      </c>
      <c r="D43" s="62">
        <v>29300</v>
      </c>
      <c r="E43" s="62">
        <v>24000</v>
      </c>
      <c r="F43" s="62">
        <v>18933</v>
      </c>
      <c r="G43" s="77">
        <f t="shared" si="0"/>
        <v>78.8875</v>
      </c>
      <c r="H43" s="73">
        <f t="shared" si="1"/>
        <v>0.041391314841583614</v>
      </c>
      <c r="I43" s="59"/>
    </row>
    <row r="44" spans="1:9" ht="15" customHeight="1">
      <c r="A44" s="24"/>
      <c r="B44" s="15"/>
      <c r="C44" s="16" t="s">
        <v>211</v>
      </c>
      <c r="D44" s="62">
        <v>0</v>
      </c>
      <c r="E44" s="62">
        <v>0</v>
      </c>
      <c r="F44" s="62">
        <v>0</v>
      </c>
      <c r="G44" s="71">
        <v>0</v>
      </c>
      <c r="H44" s="73">
        <f t="shared" si="1"/>
        <v>0</v>
      </c>
      <c r="I44" s="59"/>
    </row>
    <row r="45" spans="1:9" ht="15" customHeight="1">
      <c r="A45" s="24"/>
      <c r="B45" s="15"/>
      <c r="C45" s="16" t="s">
        <v>199</v>
      </c>
      <c r="D45" s="62">
        <v>15000</v>
      </c>
      <c r="E45" s="62">
        <v>15000</v>
      </c>
      <c r="F45" s="62">
        <v>0</v>
      </c>
      <c r="G45" s="77">
        <f t="shared" si="0"/>
        <v>0</v>
      </c>
      <c r="H45" s="73">
        <f t="shared" si="1"/>
        <v>0</v>
      </c>
      <c r="I45" s="59"/>
    </row>
    <row r="46" spans="1:9" ht="15" customHeight="1">
      <c r="A46" s="23" t="s">
        <v>33</v>
      </c>
      <c r="B46" s="12"/>
      <c r="C46" s="13" t="s">
        <v>34</v>
      </c>
      <c r="D46" s="63">
        <f aca="true" t="shared" si="2" ref="D46:F47">D47</f>
        <v>153000</v>
      </c>
      <c r="E46" s="63">
        <f t="shared" si="2"/>
        <v>299700</v>
      </c>
      <c r="F46" s="63">
        <f t="shared" si="2"/>
        <v>162404</v>
      </c>
      <c r="G46" s="77">
        <f t="shared" si="0"/>
        <v>54.18885552218885</v>
      </c>
      <c r="H46" s="73">
        <f t="shared" si="1"/>
        <v>0.3550475410939917</v>
      </c>
      <c r="I46" s="59"/>
    </row>
    <row r="47" spans="1:9" ht="15" customHeight="1">
      <c r="A47" s="24"/>
      <c r="B47" s="15" t="s">
        <v>35</v>
      </c>
      <c r="C47" s="16" t="s">
        <v>36</v>
      </c>
      <c r="D47" s="62">
        <f t="shared" si="2"/>
        <v>153000</v>
      </c>
      <c r="E47" s="62">
        <f t="shared" si="2"/>
        <v>299700</v>
      </c>
      <c r="F47" s="62">
        <f t="shared" si="2"/>
        <v>162404</v>
      </c>
      <c r="G47" s="77">
        <f t="shared" si="0"/>
        <v>54.18885552218885</v>
      </c>
      <c r="H47" s="73">
        <f t="shared" si="1"/>
        <v>0.3550475410939917</v>
      </c>
      <c r="I47" s="59"/>
    </row>
    <row r="48" spans="1:9" ht="15" customHeight="1">
      <c r="A48" s="24"/>
      <c r="B48" s="15"/>
      <c r="C48" s="16" t="s">
        <v>16</v>
      </c>
      <c r="D48" s="62">
        <v>153000</v>
      </c>
      <c r="E48" s="62">
        <v>299700</v>
      </c>
      <c r="F48" s="62">
        <v>162404</v>
      </c>
      <c r="G48" s="77">
        <f t="shared" si="0"/>
        <v>54.18885552218885</v>
      </c>
      <c r="H48" s="73">
        <f t="shared" si="1"/>
        <v>0.3550475410939917</v>
      </c>
      <c r="I48" s="59"/>
    </row>
    <row r="49" spans="1:9" ht="15" customHeight="1">
      <c r="A49" s="24"/>
      <c r="B49" s="15"/>
      <c r="C49" s="16" t="s">
        <v>211</v>
      </c>
      <c r="D49" s="62">
        <v>23628</v>
      </c>
      <c r="E49" s="62">
        <v>30628</v>
      </c>
      <c r="F49" s="62">
        <v>21805</v>
      </c>
      <c r="G49" s="77">
        <f t="shared" si="0"/>
        <v>71.19302598929085</v>
      </c>
      <c r="H49" s="73">
        <f t="shared" si="1"/>
        <v>0.047670079761302</v>
      </c>
      <c r="I49" s="59"/>
    </row>
    <row r="50" spans="1:9" ht="15" customHeight="1">
      <c r="A50" s="23" t="s">
        <v>37</v>
      </c>
      <c r="B50" s="12"/>
      <c r="C50" s="13" t="s">
        <v>38</v>
      </c>
      <c r="D50" s="63">
        <f>D51+D55+D57+D59</f>
        <v>1295898</v>
      </c>
      <c r="E50" s="63">
        <f>E51+E55+E57+E59</f>
        <v>1365518</v>
      </c>
      <c r="F50" s="63">
        <f>F51+F55+F57+F59</f>
        <v>941338</v>
      </c>
      <c r="G50" s="77">
        <f t="shared" si="0"/>
        <v>68.93633038890736</v>
      </c>
      <c r="H50" s="73">
        <f t="shared" si="1"/>
        <v>2.057952650417083</v>
      </c>
      <c r="I50" s="59"/>
    </row>
    <row r="51" spans="1:9" ht="15" customHeight="1">
      <c r="A51" s="23"/>
      <c r="B51" s="15">
        <v>71012</v>
      </c>
      <c r="C51" s="16" t="s">
        <v>172</v>
      </c>
      <c r="D51" s="62">
        <f>D52</f>
        <v>884650</v>
      </c>
      <c r="E51" s="62">
        <f>E52</f>
        <v>884650</v>
      </c>
      <c r="F51" s="62">
        <f>F52</f>
        <v>679149</v>
      </c>
      <c r="G51" s="77">
        <f t="shared" si="0"/>
        <v>76.7703611597807</v>
      </c>
      <c r="H51" s="73">
        <f t="shared" si="1"/>
        <v>1.4847551937541155</v>
      </c>
      <c r="I51" s="59"/>
    </row>
    <row r="52" spans="1:9" ht="15" customHeight="1">
      <c r="A52" s="23"/>
      <c r="B52" s="12"/>
      <c r="C52" s="16" t="s">
        <v>16</v>
      </c>
      <c r="D52" s="62">
        <v>884650</v>
      </c>
      <c r="E52" s="62">
        <v>884650</v>
      </c>
      <c r="F52" s="62">
        <v>679149</v>
      </c>
      <c r="G52" s="77">
        <f t="shared" si="0"/>
        <v>76.7703611597807</v>
      </c>
      <c r="H52" s="73">
        <f t="shared" si="1"/>
        <v>1.4847551937541155</v>
      </c>
      <c r="I52" s="59"/>
    </row>
    <row r="53" spans="1:9" ht="15" customHeight="1">
      <c r="A53" s="23"/>
      <c r="B53" s="12"/>
      <c r="C53" s="16" t="s">
        <v>211</v>
      </c>
      <c r="D53" s="62">
        <v>724200</v>
      </c>
      <c r="E53" s="62">
        <v>724200</v>
      </c>
      <c r="F53" s="62">
        <v>572231</v>
      </c>
      <c r="G53" s="77">
        <f t="shared" si="0"/>
        <v>79.01560342446838</v>
      </c>
      <c r="H53" s="73">
        <f t="shared" si="1"/>
        <v>1.251011117261619</v>
      </c>
      <c r="I53" s="59"/>
    </row>
    <row r="54" spans="1:9" ht="15" customHeight="1">
      <c r="A54" s="23"/>
      <c r="B54" s="12"/>
      <c r="C54" s="16" t="s">
        <v>234</v>
      </c>
      <c r="D54" s="62">
        <v>800</v>
      </c>
      <c r="E54" s="62">
        <v>800</v>
      </c>
      <c r="F54" s="62">
        <v>0</v>
      </c>
      <c r="G54" s="77">
        <f t="shared" si="0"/>
        <v>0</v>
      </c>
      <c r="H54" s="73">
        <f t="shared" si="1"/>
        <v>0</v>
      </c>
      <c r="I54" s="59"/>
    </row>
    <row r="55" spans="1:9" ht="15" customHeight="1">
      <c r="A55" s="24"/>
      <c r="B55" s="15" t="s">
        <v>39</v>
      </c>
      <c r="C55" s="16" t="s">
        <v>40</v>
      </c>
      <c r="D55" s="62">
        <f>D56</f>
        <v>46500</v>
      </c>
      <c r="E55" s="62">
        <f>E56</f>
        <v>116500</v>
      </c>
      <c r="F55" s="62">
        <f>F56</f>
        <v>413</v>
      </c>
      <c r="G55" s="77">
        <f t="shared" si="0"/>
        <v>0.3545064377682403</v>
      </c>
      <c r="H55" s="73">
        <f t="shared" si="1"/>
        <v>0.0009029003871322046</v>
      </c>
      <c r="I55" s="59"/>
    </row>
    <row r="56" spans="1:9" ht="15" customHeight="1">
      <c r="A56" s="24"/>
      <c r="B56" s="15"/>
      <c r="C56" s="16" t="s">
        <v>16</v>
      </c>
      <c r="D56" s="62">
        <v>46500</v>
      </c>
      <c r="E56" s="62">
        <v>116500</v>
      </c>
      <c r="F56" s="62">
        <v>413</v>
      </c>
      <c r="G56" s="77">
        <f t="shared" si="0"/>
        <v>0.3545064377682403</v>
      </c>
      <c r="H56" s="73">
        <f t="shared" si="1"/>
        <v>0.0009029003871322046</v>
      </c>
      <c r="I56" s="59"/>
    </row>
    <row r="57" spans="1:9" ht="15" customHeight="1">
      <c r="A57" s="24"/>
      <c r="B57" s="15" t="s">
        <v>41</v>
      </c>
      <c r="C57" s="16" t="s">
        <v>42</v>
      </c>
      <c r="D57" s="62">
        <f>D58</f>
        <v>15000</v>
      </c>
      <c r="E57" s="62">
        <f>E58</f>
        <v>15000</v>
      </c>
      <c r="F57" s="62">
        <v>0</v>
      </c>
      <c r="G57" s="77">
        <f t="shared" si="0"/>
        <v>0</v>
      </c>
      <c r="H57" s="73">
        <f t="shared" si="1"/>
        <v>0</v>
      </c>
      <c r="I57" s="59"/>
    </row>
    <row r="58" spans="1:9" ht="15" customHeight="1">
      <c r="A58" s="24"/>
      <c r="B58" s="15"/>
      <c r="C58" s="16" t="s">
        <v>16</v>
      </c>
      <c r="D58" s="62">
        <v>15000</v>
      </c>
      <c r="E58" s="62">
        <v>15000</v>
      </c>
      <c r="F58" s="62">
        <v>0</v>
      </c>
      <c r="G58" s="77">
        <f t="shared" si="0"/>
        <v>0</v>
      </c>
      <c r="H58" s="73">
        <f t="shared" si="1"/>
        <v>0</v>
      </c>
      <c r="I58" s="59"/>
    </row>
    <row r="59" spans="1:9" ht="15" customHeight="1">
      <c r="A59" s="24"/>
      <c r="B59" s="15" t="s">
        <v>43</v>
      </c>
      <c r="C59" s="16" t="s">
        <v>44</v>
      </c>
      <c r="D59" s="62">
        <f>D60</f>
        <v>349748</v>
      </c>
      <c r="E59" s="62">
        <f>E60</f>
        <v>349368</v>
      </c>
      <c r="F59" s="62">
        <f>F60</f>
        <v>261776</v>
      </c>
      <c r="G59" s="77">
        <f t="shared" si="0"/>
        <v>74.92844221565798</v>
      </c>
      <c r="H59" s="73">
        <f t="shared" si="1"/>
        <v>0.5722945562758354</v>
      </c>
      <c r="I59" s="59"/>
    </row>
    <row r="60" spans="1:9" ht="15" customHeight="1">
      <c r="A60" s="24"/>
      <c r="B60" s="15"/>
      <c r="C60" s="16" t="s">
        <v>45</v>
      </c>
      <c r="D60" s="62">
        <v>349748</v>
      </c>
      <c r="E60" s="62">
        <v>349368</v>
      </c>
      <c r="F60" s="62">
        <v>261776</v>
      </c>
      <c r="G60" s="77">
        <f t="shared" si="0"/>
        <v>74.92844221565798</v>
      </c>
      <c r="H60" s="73">
        <f t="shared" si="1"/>
        <v>0.5722945562758354</v>
      </c>
      <c r="I60" s="59"/>
    </row>
    <row r="61" spans="1:9" ht="15" customHeight="1">
      <c r="A61" s="24"/>
      <c r="B61" s="15"/>
      <c r="C61" s="16" t="s">
        <v>213</v>
      </c>
      <c r="D61" s="62">
        <v>278630</v>
      </c>
      <c r="E61" s="62">
        <v>278596</v>
      </c>
      <c r="F61" s="62">
        <v>208195</v>
      </c>
      <c r="G61" s="77">
        <f t="shared" si="0"/>
        <v>74.73007509081249</v>
      </c>
      <c r="H61" s="73">
        <f t="shared" si="1"/>
        <v>0.4551558016924682</v>
      </c>
      <c r="I61" s="59"/>
    </row>
    <row r="62" spans="1:9" ht="15" customHeight="1">
      <c r="A62" s="23" t="s">
        <v>47</v>
      </c>
      <c r="B62" s="12"/>
      <c r="C62" s="13" t="s">
        <v>48</v>
      </c>
      <c r="D62" s="63">
        <f>D63+D67+D72+D77+D81+D86</f>
        <v>9004246</v>
      </c>
      <c r="E62" s="63">
        <f>E63+E67+E72+E77+E81+E86</f>
        <v>10107630</v>
      </c>
      <c r="F62" s="63">
        <f>F63+F67+F72+F77+F81+F86</f>
        <v>6731170</v>
      </c>
      <c r="G62" s="77">
        <f t="shared" si="0"/>
        <v>66.59493867504054</v>
      </c>
      <c r="H62" s="73">
        <f t="shared" si="1"/>
        <v>14.715680384631192</v>
      </c>
      <c r="I62" s="59"/>
    </row>
    <row r="63" spans="1:9" ht="15" customHeight="1">
      <c r="A63" s="24"/>
      <c r="B63" s="15" t="s">
        <v>49</v>
      </c>
      <c r="C63" s="16" t="s">
        <v>50</v>
      </c>
      <c r="D63" s="62">
        <f>D64</f>
        <v>588551</v>
      </c>
      <c r="E63" s="62">
        <f>E64</f>
        <v>588113</v>
      </c>
      <c r="F63" s="62">
        <f>F64</f>
        <v>443289</v>
      </c>
      <c r="G63" s="77">
        <f t="shared" si="0"/>
        <v>75.37480042100752</v>
      </c>
      <c r="H63" s="73">
        <f t="shared" si="1"/>
        <v>0.9691181833206971</v>
      </c>
      <c r="I63" s="59"/>
    </row>
    <row r="64" spans="1:9" ht="15" customHeight="1">
      <c r="A64" s="24"/>
      <c r="B64" s="15"/>
      <c r="C64" s="16" t="s">
        <v>51</v>
      </c>
      <c r="D64" s="62">
        <v>588551</v>
      </c>
      <c r="E64" s="62">
        <v>588113</v>
      </c>
      <c r="F64" s="62">
        <v>443289</v>
      </c>
      <c r="G64" s="77">
        <f t="shared" si="0"/>
        <v>75.37480042100752</v>
      </c>
      <c r="H64" s="73">
        <f t="shared" si="1"/>
        <v>0.9691181833206971</v>
      </c>
      <c r="I64" s="59"/>
    </row>
    <row r="65" spans="1:9" ht="15" customHeight="1">
      <c r="A65" s="24"/>
      <c r="B65" s="15"/>
      <c r="C65" s="16" t="s">
        <v>214</v>
      </c>
      <c r="D65" s="62">
        <v>512811</v>
      </c>
      <c r="E65" s="62">
        <v>512373</v>
      </c>
      <c r="F65" s="62">
        <v>393628</v>
      </c>
      <c r="G65" s="77">
        <f t="shared" si="0"/>
        <v>76.824500900711</v>
      </c>
      <c r="H65" s="73">
        <f t="shared" si="1"/>
        <v>0.8605493307168899</v>
      </c>
      <c r="I65" s="59"/>
    </row>
    <row r="66" spans="1:9" ht="15" customHeight="1">
      <c r="A66" s="24"/>
      <c r="B66" s="15"/>
      <c r="C66" s="16" t="s">
        <v>234</v>
      </c>
      <c r="D66" s="62">
        <v>240</v>
      </c>
      <c r="E66" s="62">
        <v>240</v>
      </c>
      <c r="F66" s="62">
        <v>0</v>
      </c>
      <c r="G66" s="77">
        <f t="shared" si="0"/>
        <v>0</v>
      </c>
      <c r="H66" s="73">
        <f t="shared" si="1"/>
        <v>0</v>
      </c>
      <c r="I66" s="59"/>
    </row>
    <row r="67" spans="1:9" ht="15" customHeight="1">
      <c r="A67" s="24"/>
      <c r="B67" s="15" t="s">
        <v>53</v>
      </c>
      <c r="C67" s="16" t="s">
        <v>54</v>
      </c>
      <c r="D67" s="62">
        <f>D68+D69</f>
        <v>383700</v>
      </c>
      <c r="E67" s="62">
        <v>383700</v>
      </c>
      <c r="F67" s="62">
        <f>F68</f>
        <v>284399</v>
      </c>
      <c r="G67" s="77">
        <f t="shared" si="0"/>
        <v>74.12014594735471</v>
      </c>
      <c r="H67" s="73">
        <f t="shared" si="1"/>
        <v>0.6217529472155252</v>
      </c>
      <c r="I67" s="59"/>
    </row>
    <row r="68" spans="1:9" ht="15" customHeight="1">
      <c r="A68" s="24"/>
      <c r="B68" s="15"/>
      <c r="C68" s="16" t="s">
        <v>16</v>
      </c>
      <c r="D68" s="62">
        <v>383700</v>
      </c>
      <c r="E68" s="62">
        <v>383700</v>
      </c>
      <c r="F68" s="62">
        <v>284399</v>
      </c>
      <c r="G68" s="77">
        <f t="shared" si="0"/>
        <v>74.12014594735471</v>
      </c>
      <c r="H68" s="73">
        <f t="shared" si="1"/>
        <v>0.6217529472155252</v>
      </c>
      <c r="I68" s="59"/>
    </row>
    <row r="69" spans="1:9" ht="15" customHeight="1">
      <c r="A69" s="24"/>
      <c r="B69" s="15"/>
      <c r="C69" s="16" t="s">
        <v>27</v>
      </c>
      <c r="D69" s="62">
        <v>0</v>
      </c>
      <c r="E69" s="62">
        <v>0</v>
      </c>
      <c r="F69" s="62">
        <v>0</v>
      </c>
      <c r="G69" s="77">
        <v>0</v>
      </c>
      <c r="H69" s="73">
        <f t="shared" si="1"/>
        <v>0</v>
      </c>
      <c r="I69" s="59"/>
    </row>
    <row r="70" spans="1:9" ht="15" customHeight="1">
      <c r="A70" s="24"/>
      <c r="B70" s="15"/>
      <c r="C70" s="16" t="s">
        <v>214</v>
      </c>
      <c r="D70" s="62">
        <v>24000</v>
      </c>
      <c r="E70" s="62">
        <v>0</v>
      </c>
      <c r="F70" s="62">
        <v>0</v>
      </c>
      <c r="G70" s="77">
        <v>0</v>
      </c>
      <c r="H70" s="73">
        <f t="shared" si="1"/>
        <v>0</v>
      </c>
      <c r="I70" s="59"/>
    </row>
    <row r="71" spans="1:9" ht="15" customHeight="1">
      <c r="A71" s="24"/>
      <c r="B71" s="15"/>
      <c r="C71" s="16" t="s">
        <v>234</v>
      </c>
      <c r="D71" s="62">
        <v>315000</v>
      </c>
      <c r="E71" s="62">
        <v>334500</v>
      </c>
      <c r="F71" s="62">
        <v>251083</v>
      </c>
      <c r="G71" s="77">
        <f t="shared" si="0"/>
        <v>75.06218236173393</v>
      </c>
      <c r="H71" s="73">
        <f t="shared" si="1"/>
        <v>0.5489175251872043</v>
      </c>
      <c r="I71" s="59"/>
    </row>
    <row r="72" spans="1:9" ht="15" customHeight="1">
      <c r="A72" s="24"/>
      <c r="B72" s="15" t="s">
        <v>56</v>
      </c>
      <c r="C72" s="16" t="s">
        <v>57</v>
      </c>
      <c r="D72" s="62">
        <f>D73+D75</f>
        <v>7174896</v>
      </c>
      <c r="E72" s="62">
        <f>E73+E75</f>
        <v>8234051</v>
      </c>
      <c r="F72" s="62">
        <f>F73+F75</f>
        <v>5344977</v>
      </c>
      <c r="G72" s="77">
        <f t="shared" si="0"/>
        <v>64.91309077390946</v>
      </c>
      <c r="H72" s="73">
        <f aca="true" t="shared" si="3" ref="H72:H135">SUM((F72/45741480)*100)</f>
        <v>11.685185962500558</v>
      </c>
      <c r="I72" s="59"/>
    </row>
    <row r="73" spans="1:9" ht="15" customHeight="1">
      <c r="A73" s="24"/>
      <c r="B73" s="15"/>
      <c r="C73" s="16" t="s">
        <v>16</v>
      </c>
      <c r="D73" s="62">
        <v>7008646</v>
      </c>
      <c r="E73" s="62">
        <v>7000146</v>
      </c>
      <c r="F73" s="62">
        <v>5027694</v>
      </c>
      <c r="G73" s="77">
        <f aca="true" t="shared" si="4" ref="G73:G137">F73/E73*100</f>
        <v>71.82270198364435</v>
      </c>
      <c r="H73" s="73">
        <f t="shared" si="3"/>
        <v>10.99154203143405</v>
      </c>
      <c r="I73" s="59"/>
    </row>
    <row r="74" spans="1:9" ht="15" customHeight="1">
      <c r="A74" s="24"/>
      <c r="B74" s="15"/>
      <c r="C74" s="16" t="s">
        <v>211</v>
      </c>
      <c r="D74" s="62">
        <v>5271046</v>
      </c>
      <c r="E74" s="62">
        <v>5271046</v>
      </c>
      <c r="F74" s="62">
        <v>3881981</v>
      </c>
      <c r="G74" s="77">
        <f t="shared" si="4"/>
        <v>73.64726090419245</v>
      </c>
      <c r="H74" s="73">
        <f t="shared" si="3"/>
        <v>8.4867848613556</v>
      </c>
      <c r="I74" s="59"/>
    </row>
    <row r="75" spans="1:9" ht="15" customHeight="1">
      <c r="A75" s="24"/>
      <c r="B75" s="15"/>
      <c r="C75" s="16" t="s">
        <v>27</v>
      </c>
      <c r="D75" s="62">
        <v>166250</v>
      </c>
      <c r="E75" s="62">
        <v>1233905</v>
      </c>
      <c r="F75" s="62">
        <v>317283</v>
      </c>
      <c r="G75" s="77">
        <f t="shared" si="4"/>
        <v>25.71372998731669</v>
      </c>
      <c r="H75" s="73">
        <f t="shared" si="3"/>
        <v>0.6936439310665068</v>
      </c>
      <c r="I75" s="59"/>
    </row>
    <row r="76" spans="1:9" ht="15" customHeight="1">
      <c r="A76" s="24"/>
      <c r="B76" s="15"/>
      <c r="C76" s="16" t="s">
        <v>234</v>
      </c>
      <c r="D76" s="62">
        <v>5000</v>
      </c>
      <c r="E76" s="62">
        <v>5000</v>
      </c>
      <c r="F76" s="62">
        <v>1823</v>
      </c>
      <c r="G76" s="77">
        <f t="shared" si="4"/>
        <v>36.46</v>
      </c>
      <c r="H76" s="73">
        <f t="shared" si="3"/>
        <v>0.003985441660392274</v>
      </c>
      <c r="I76" s="59"/>
    </row>
    <row r="77" spans="1:9" ht="15" customHeight="1">
      <c r="A77" s="24"/>
      <c r="B77" s="15">
        <v>75045</v>
      </c>
      <c r="C77" s="16" t="s">
        <v>204</v>
      </c>
      <c r="D77" s="62">
        <f>D78</f>
        <v>54000</v>
      </c>
      <c r="E77" s="62">
        <f>E78</f>
        <v>38806</v>
      </c>
      <c r="F77" s="62">
        <f>F78</f>
        <v>38806</v>
      </c>
      <c r="G77" s="77">
        <f t="shared" si="4"/>
        <v>100</v>
      </c>
      <c r="H77" s="73">
        <f t="shared" si="3"/>
        <v>0.08483765719867394</v>
      </c>
      <c r="I77" s="59"/>
    </row>
    <row r="78" spans="1:9" ht="15" customHeight="1">
      <c r="A78" s="24"/>
      <c r="B78" s="15"/>
      <c r="C78" s="16" t="s">
        <v>16</v>
      </c>
      <c r="D78" s="62">
        <v>54000</v>
      </c>
      <c r="E78" s="62">
        <v>38806</v>
      </c>
      <c r="F78" s="62">
        <v>38806</v>
      </c>
      <c r="G78" s="77">
        <f t="shared" si="4"/>
        <v>100</v>
      </c>
      <c r="H78" s="73">
        <f t="shared" si="3"/>
        <v>0.08483765719867394</v>
      </c>
      <c r="I78" s="59"/>
    </row>
    <row r="79" spans="1:9" ht="15" customHeight="1">
      <c r="A79" s="24"/>
      <c r="B79" s="15"/>
      <c r="C79" s="16" t="s">
        <v>211</v>
      </c>
      <c r="D79" s="62">
        <v>15869</v>
      </c>
      <c r="E79" s="62">
        <v>11000</v>
      </c>
      <c r="F79" s="62">
        <v>11000</v>
      </c>
      <c r="G79" s="77">
        <f t="shared" si="4"/>
        <v>100</v>
      </c>
      <c r="H79" s="73">
        <f t="shared" si="3"/>
        <v>0.024048194330397704</v>
      </c>
      <c r="I79" s="59"/>
    </row>
    <row r="80" spans="1:9" ht="15" customHeight="1">
      <c r="A80" s="24"/>
      <c r="B80" s="15"/>
      <c r="C80" s="16" t="s">
        <v>234</v>
      </c>
      <c r="D80" s="62">
        <v>19000</v>
      </c>
      <c r="E80" s="62">
        <v>5920</v>
      </c>
      <c r="F80" s="62">
        <v>5920</v>
      </c>
      <c r="G80" s="77">
        <f t="shared" si="4"/>
        <v>100</v>
      </c>
      <c r="H80" s="73">
        <f t="shared" si="3"/>
        <v>0.012942300948723126</v>
      </c>
      <c r="I80" s="59"/>
    </row>
    <row r="81" spans="1:12" ht="15" customHeight="1">
      <c r="A81" s="24"/>
      <c r="B81" s="15">
        <v>75075</v>
      </c>
      <c r="C81" s="16" t="s">
        <v>59</v>
      </c>
      <c r="D81" s="62">
        <f>D82</f>
        <v>624897</v>
      </c>
      <c r="E81" s="62">
        <f>E82</f>
        <v>641612</v>
      </c>
      <c r="F81" s="62">
        <f>F82</f>
        <v>457264</v>
      </c>
      <c r="G81" s="77">
        <f t="shared" si="4"/>
        <v>71.26799374076545</v>
      </c>
      <c r="H81" s="73">
        <f t="shared" si="3"/>
        <v>0.999670321117725</v>
      </c>
      <c r="I81" s="59"/>
      <c r="K81" s="82"/>
      <c r="L81" s="9"/>
    </row>
    <row r="82" spans="1:12" ht="15" customHeight="1">
      <c r="A82" s="24"/>
      <c r="B82" s="15"/>
      <c r="C82" s="16" t="s">
        <v>58</v>
      </c>
      <c r="D82" s="62">
        <v>624897</v>
      </c>
      <c r="E82" s="62">
        <v>641612</v>
      </c>
      <c r="F82" s="62">
        <v>457264</v>
      </c>
      <c r="G82" s="77">
        <f t="shared" si="4"/>
        <v>71.26799374076545</v>
      </c>
      <c r="H82" s="73">
        <f t="shared" si="3"/>
        <v>0.999670321117725</v>
      </c>
      <c r="I82" s="59"/>
      <c r="K82" s="82"/>
      <c r="L82" s="9"/>
    </row>
    <row r="83" spans="1:12" ht="15" customHeight="1">
      <c r="A83" s="24"/>
      <c r="B83" s="15"/>
      <c r="C83" s="15" t="s">
        <v>211</v>
      </c>
      <c r="D83" s="62">
        <v>0</v>
      </c>
      <c r="E83" s="62">
        <v>12490</v>
      </c>
      <c r="F83" s="62">
        <v>11621</v>
      </c>
      <c r="G83" s="77">
        <f t="shared" si="4"/>
        <v>93.04243394715772</v>
      </c>
      <c r="H83" s="73">
        <f t="shared" si="3"/>
        <v>0.025405824210322885</v>
      </c>
      <c r="I83" s="59"/>
      <c r="K83" s="82"/>
      <c r="L83" s="9"/>
    </row>
    <row r="84" spans="1:12" ht="31.5" customHeight="1">
      <c r="A84" s="24"/>
      <c r="B84" s="15"/>
      <c r="C84" s="15" t="s">
        <v>239</v>
      </c>
      <c r="D84" s="62">
        <v>450647</v>
      </c>
      <c r="E84" s="62">
        <v>448647</v>
      </c>
      <c r="F84" s="62">
        <v>354354</v>
      </c>
      <c r="G84" s="77">
        <f t="shared" si="4"/>
        <v>78.9828083103197</v>
      </c>
      <c r="H84" s="73">
        <f t="shared" si="3"/>
        <v>0.7746885321594317</v>
      </c>
      <c r="I84" s="59"/>
      <c r="K84" s="82"/>
      <c r="L84" s="9"/>
    </row>
    <row r="85" spans="1:12" ht="15" customHeight="1">
      <c r="A85" s="24"/>
      <c r="B85" s="15"/>
      <c r="C85" s="16" t="s">
        <v>199</v>
      </c>
      <c r="D85" s="62">
        <v>0</v>
      </c>
      <c r="E85" s="62">
        <v>0</v>
      </c>
      <c r="F85" s="62">
        <v>0</v>
      </c>
      <c r="G85" s="77">
        <v>0</v>
      </c>
      <c r="H85" s="73">
        <f t="shared" si="3"/>
        <v>0</v>
      </c>
      <c r="I85" s="59"/>
      <c r="K85" s="82"/>
      <c r="L85" s="9"/>
    </row>
    <row r="86" spans="1:12" ht="15" customHeight="1">
      <c r="A86" s="24"/>
      <c r="B86" s="15" t="s">
        <v>60</v>
      </c>
      <c r="C86" s="16" t="s">
        <v>11</v>
      </c>
      <c r="D86" s="62">
        <f>D87</f>
        <v>178202</v>
      </c>
      <c r="E86" s="62">
        <f>E87</f>
        <v>221348</v>
      </c>
      <c r="F86" s="62">
        <f>F87</f>
        <v>162435</v>
      </c>
      <c r="G86" s="77">
        <f t="shared" si="4"/>
        <v>73.38444440428647</v>
      </c>
      <c r="H86" s="73">
        <f t="shared" si="3"/>
        <v>0.35511531327801377</v>
      </c>
      <c r="I86" s="59"/>
      <c r="K86" s="82"/>
      <c r="L86" s="9"/>
    </row>
    <row r="87" spans="1:12" ht="15" customHeight="1">
      <c r="A87" s="24"/>
      <c r="B87" s="15"/>
      <c r="C87" s="16" t="s">
        <v>16</v>
      </c>
      <c r="D87" s="62">
        <v>178202</v>
      </c>
      <c r="E87" s="62">
        <v>221348</v>
      </c>
      <c r="F87" s="62">
        <v>162435</v>
      </c>
      <c r="G87" s="77">
        <f t="shared" si="4"/>
        <v>73.38444440428647</v>
      </c>
      <c r="H87" s="73">
        <f t="shared" si="3"/>
        <v>0.35511531327801377</v>
      </c>
      <c r="I87" s="59"/>
      <c r="K87" s="82"/>
      <c r="L87" s="9"/>
    </row>
    <row r="88" spans="1:12" ht="15" customHeight="1">
      <c r="A88" s="24"/>
      <c r="B88" s="15"/>
      <c r="C88" s="16" t="s">
        <v>234</v>
      </c>
      <c r="D88" s="62">
        <v>16452</v>
      </c>
      <c r="E88" s="62">
        <v>20536</v>
      </c>
      <c r="F88" s="62">
        <v>15895</v>
      </c>
      <c r="G88" s="77">
        <f t="shared" si="4"/>
        <v>77.40066225165563</v>
      </c>
      <c r="H88" s="73">
        <f t="shared" si="3"/>
        <v>0.03474964080742469</v>
      </c>
      <c r="I88" s="59"/>
      <c r="K88" s="82"/>
      <c r="L88" s="9"/>
    </row>
    <row r="89" spans="1:12" ht="15" customHeight="1">
      <c r="A89" s="23" t="s">
        <v>61</v>
      </c>
      <c r="B89" s="12"/>
      <c r="C89" s="13" t="s">
        <v>62</v>
      </c>
      <c r="D89" s="63">
        <v>0</v>
      </c>
      <c r="E89" s="63">
        <v>0</v>
      </c>
      <c r="F89" s="63">
        <v>0</v>
      </c>
      <c r="G89" s="77">
        <v>0</v>
      </c>
      <c r="H89" s="73">
        <f t="shared" si="3"/>
        <v>0</v>
      </c>
      <c r="I89" s="59"/>
      <c r="K89" s="82"/>
      <c r="L89" s="9"/>
    </row>
    <row r="90" spans="1:12" ht="15" customHeight="1">
      <c r="A90" s="23"/>
      <c r="B90" s="15" t="s">
        <v>63</v>
      </c>
      <c r="C90" s="16" t="s">
        <v>64</v>
      </c>
      <c r="D90" s="62">
        <v>0</v>
      </c>
      <c r="E90" s="62">
        <v>0</v>
      </c>
      <c r="F90" s="62">
        <v>0</v>
      </c>
      <c r="G90" s="77">
        <v>0</v>
      </c>
      <c r="H90" s="73">
        <f t="shared" si="3"/>
        <v>0</v>
      </c>
      <c r="I90" s="59"/>
      <c r="K90" s="82"/>
      <c r="L90" s="9"/>
    </row>
    <row r="91" spans="1:12" ht="15" customHeight="1">
      <c r="A91" s="23"/>
      <c r="B91" s="12"/>
      <c r="C91" s="16" t="s">
        <v>58</v>
      </c>
      <c r="D91" s="62">
        <v>0</v>
      </c>
      <c r="E91" s="62">
        <v>0</v>
      </c>
      <c r="F91" s="62">
        <v>0</v>
      </c>
      <c r="G91" s="77">
        <v>0</v>
      </c>
      <c r="H91" s="73">
        <f t="shared" si="3"/>
        <v>0</v>
      </c>
      <c r="I91" s="59"/>
      <c r="K91" s="10"/>
      <c r="L91" s="10"/>
    </row>
    <row r="92" spans="1:12" ht="15" customHeight="1">
      <c r="A92" s="23" t="s">
        <v>65</v>
      </c>
      <c r="B92" s="12"/>
      <c r="C92" s="13" t="s">
        <v>66</v>
      </c>
      <c r="D92" s="63">
        <f>D93+D95+D97+D99+D102</f>
        <v>23000</v>
      </c>
      <c r="E92" s="63">
        <f>E93+E95+E97+E99+E102</f>
        <v>50000</v>
      </c>
      <c r="F92" s="63">
        <f>F93+F95+F97+F99+F102</f>
        <v>29782</v>
      </c>
      <c r="G92" s="77">
        <f t="shared" si="4"/>
        <v>59.56399999999999</v>
      </c>
      <c r="H92" s="73">
        <f t="shared" si="3"/>
        <v>0.06510939304980949</v>
      </c>
      <c r="I92" s="59"/>
      <c r="K92" s="82"/>
      <c r="L92" s="9"/>
    </row>
    <row r="93" spans="1:12" ht="15" customHeight="1">
      <c r="A93" s="23"/>
      <c r="B93" s="38">
        <v>75414</v>
      </c>
      <c r="C93" s="39" t="s">
        <v>191</v>
      </c>
      <c r="D93" s="62">
        <f>D94</f>
        <v>3000</v>
      </c>
      <c r="E93" s="62">
        <v>3000</v>
      </c>
      <c r="F93" s="62">
        <f>F94</f>
        <v>3000</v>
      </c>
      <c r="G93" s="77">
        <f t="shared" si="4"/>
        <v>100</v>
      </c>
      <c r="H93" s="73">
        <f t="shared" si="3"/>
        <v>0.006558598453744829</v>
      </c>
      <c r="I93" s="59"/>
      <c r="K93" s="82"/>
      <c r="L93" s="9"/>
    </row>
    <row r="94" spans="1:12" ht="15" customHeight="1">
      <c r="A94" s="23"/>
      <c r="B94" s="12"/>
      <c r="C94" s="16" t="s">
        <v>58</v>
      </c>
      <c r="D94" s="62">
        <v>3000</v>
      </c>
      <c r="E94" s="62">
        <v>3000</v>
      </c>
      <c r="F94" s="62">
        <v>3000</v>
      </c>
      <c r="G94" s="77">
        <f t="shared" si="4"/>
        <v>100</v>
      </c>
      <c r="H94" s="73">
        <f t="shared" si="3"/>
        <v>0.006558598453744829</v>
      </c>
      <c r="I94" s="59"/>
      <c r="K94" s="82"/>
      <c r="L94" s="9"/>
    </row>
    <row r="95" spans="1:12" ht="15" customHeight="1">
      <c r="A95" s="24"/>
      <c r="B95" s="15" t="s">
        <v>68</v>
      </c>
      <c r="C95" s="16" t="s">
        <v>69</v>
      </c>
      <c r="D95" s="62">
        <f>D96</f>
        <v>5000</v>
      </c>
      <c r="E95" s="62">
        <f>E96</f>
        <v>2500</v>
      </c>
      <c r="F95" s="62">
        <v>0</v>
      </c>
      <c r="G95" s="77">
        <f t="shared" si="4"/>
        <v>0</v>
      </c>
      <c r="H95" s="73">
        <f t="shared" si="3"/>
        <v>0</v>
      </c>
      <c r="I95" s="59"/>
      <c r="K95" s="82"/>
      <c r="L95" s="9"/>
    </row>
    <row r="96" spans="1:12" ht="15" customHeight="1">
      <c r="A96" s="24"/>
      <c r="B96" s="15"/>
      <c r="C96" s="16" t="s">
        <v>58</v>
      </c>
      <c r="D96" s="62">
        <v>5000</v>
      </c>
      <c r="E96" s="62">
        <v>2500</v>
      </c>
      <c r="F96" s="62">
        <v>0</v>
      </c>
      <c r="G96" s="77">
        <f t="shared" si="4"/>
        <v>0</v>
      </c>
      <c r="H96" s="73">
        <f t="shared" si="3"/>
        <v>0</v>
      </c>
      <c r="I96" s="59"/>
      <c r="K96" s="82"/>
      <c r="L96" s="9"/>
    </row>
    <row r="97" spans="1:12" ht="15" customHeight="1">
      <c r="A97" s="24"/>
      <c r="B97" s="15">
        <v>75421</v>
      </c>
      <c r="C97" s="16" t="s">
        <v>205</v>
      </c>
      <c r="D97" s="62">
        <f>D98</f>
        <v>3000</v>
      </c>
      <c r="E97" s="62">
        <f>E98</f>
        <v>30000</v>
      </c>
      <c r="F97" s="62">
        <f>F98</f>
        <v>16399</v>
      </c>
      <c r="G97" s="77">
        <f t="shared" si="4"/>
        <v>54.66333333333333</v>
      </c>
      <c r="H97" s="73">
        <f t="shared" si="3"/>
        <v>0.03585148534765381</v>
      </c>
      <c r="I97" s="59"/>
      <c r="K97" s="82"/>
      <c r="L97" s="9"/>
    </row>
    <row r="98" spans="1:12" ht="15" customHeight="1">
      <c r="A98" s="24"/>
      <c r="B98" s="15"/>
      <c r="C98" s="16" t="s">
        <v>58</v>
      </c>
      <c r="D98" s="62">
        <v>3000</v>
      </c>
      <c r="E98" s="62">
        <v>30000</v>
      </c>
      <c r="F98" s="62">
        <v>16399</v>
      </c>
      <c r="G98" s="77">
        <f t="shared" si="4"/>
        <v>54.66333333333333</v>
      </c>
      <c r="H98" s="73">
        <f t="shared" si="3"/>
        <v>0.03585148534765381</v>
      </c>
      <c r="I98" s="59"/>
      <c r="K98" s="82"/>
      <c r="L98" s="9"/>
    </row>
    <row r="99" spans="1:12" ht="15" customHeight="1">
      <c r="A99" s="24"/>
      <c r="B99" s="15">
        <v>75478</v>
      </c>
      <c r="C99" s="16" t="s">
        <v>186</v>
      </c>
      <c r="D99" s="62">
        <v>0</v>
      </c>
      <c r="E99" s="62">
        <v>0</v>
      </c>
      <c r="F99" s="62">
        <v>0</v>
      </c>
      <c r="G99" s="77">
        <v>0</v>
      </c>
      <c r="H99" s="73">
        <f t="shared" si="3"/>
        <v>0</v>
      </c>
      <c r="I99" s="59"/>
      <c r="K99" s="82"/>
      <c r="L99" s="9"/>
    </row>
    <row r="100" spans="1:12" ht="15" customHeight="1">
      <c r="A100" s="24"/>
      <c r="B100" s="15"/>
      <c r="C100" s="16" t="s">
        <v>16</v>
      </c>
      <c r="D100" s="62">
        <v>0</v>
      </c>
      <c r="E100" s="62">
        <v>0</v>
      </c>
      <c r="F100" s="62">
        <v>0</v>
      </c>
      <c r="G100" s="77">
        <v>0</v>
      </c>
      <c r="H100" s="73">
        <f t="shared" si="3"/>
        <v>0</v>
      </c>
      <c r="I100" s="59"/>
      <c r="K100" s="82"/>
      <c r="L100" s="9"/>
    </row>
    <row r="101" spans="1:12" ht="15" customHeight="1">
      <c r="A101" s="24"/>
      <c r="B101" s="15"/>
      <c r="C101" s="16" t="s">
        <v>211</v>
      </c>
      <c r="D101" s="62">
        <v>0</v>
      </c>
      <c r="E101" s="62">
        <v>0</v>
      </c>
      <c r="F101" s="62">
        <v>0</v>
      </c>
      <c r="G101" s="77">
        <v>0</v>
      </c>
      <c r="H101" s="73">
        <f t="shared" si="3"/>
        <v>0</v>
      </c>
      <c r="I101" s="59"/>
      <c r="K101" s="82"/>
      <c r="L101" s="9"/>
    </row>
    <row r="102" spans="1:12" ht="15" customHeight="1">
      <c r="A102" s="24"/>
      <c r="B102" s="15" t="s">
        <v>70</v>
      </c>
      <c r="C102" s="16" t="s">
        <v>11</v>
      </c>
      <c r="D102" s="62">
        <f>D104</f>
        <v>12000</v>
      </c>
      <c r="E102" s="62">
        <f>E104</f>
        <v>14500</v>
      </c>
      <c r="F102" s="62">
        <f>F104</f>
        <v>10383</v>
      </c>
      <c r="G102" s="77">
        <f t="shared" si="4"/>
        <v>71.60689655172415</v>
      </c>
      <c r="H102" s="73">
        <f t="shared" si="3"/>
        <v>0.022699309248410852</v>
      </c>
      <c r="I102" s="59"/>
      <c r="K102" s="82"/>
      <c r="L102" s="9"/>
    </row>
    <row r="103" spans="1:12" ht="15" customHeight="1">
      <c r="A103" s="24"/>
      <c r="B103" s="15"/>
      <c r="C103" s="16" t="s">
        <v>199</v>
      </c>
      <c r="D103" s="62">
        <v>0</v>
      </c>
      <c r="E103" s="62">
        <v>0</v>
      </c>
      <c r="F103" s="62">
        <v>0</v>
      </c>
      <c r="G103" s="77">
        <v>0</v>
      </c>
      <c r="H103" s="73">
        <f t="shared" si="3"/>
        <v>0</v>
      </c>
      <c r="I103" s="59"/>
      <c r="K103" s="82"/>
      <c r="L103" s="9"/>
    </row>
    <row r="104" spans="1:12" ht="15" customHeight="1">
      <c r="A104" s="24"/>
      <c r="B104" s="15"/>
      <c r="C104" s="16" t="s">
        <v>58</v>
      </c>
      <c r="D104" s="62">
        <v>12000</v>
      </c>
      <c r="E104" s="62">
        <v>14500</v>
      </c>
      <c r="F104" s="62">
        <v>10383</v>
      </c>
      <c r="G104" s="77">
        <f t="shared" si="4"/>
        <v>71.60689655172415</v>
      </c>
      <c r="H104" s="73">
        <f t="shared" si="3"/>
        <v>0.022699309248410852</v>
      </c>
      <c r="I104" s="59"/>
      <c r="K104" s="82"/>
      <c r="L104" s="9"/>
    </row>
    <row r="105" spans="1:12" ht="15" customHeight="1">
      <c r="A105" s="23" t="s">
        <v>71</v>
      </c>
      <c r="B105" s="12"/>
      <c r="C105" s="13" t="s">
        <v>72</v>
      </c>
      <c r="D105" s="63">
        <f>D106</f>
        <v>1550000</v>
      </c>
      <c r="E105" s="63">
        <v>1550000</v>
      </c>
      <c r="F105" s="63">
        <f>F106</f>
        <v>1038447</v>
      </c>
      <c r="G105" s="77">
        <f t="shared" si="4"/>
        <v>66.99658064516129</v>
      </c>
      <c r="H105" s="73">
        <f t="shared" si="3"/>
        <v>2.2702522961653187</v>
      </c>
      <c r="I105" s="59"/>
      <c r="K105" s="82"/>
      <c r="L105" s="9"/>
    </row>
    <row r="106" spans="1:12" ht="30.75" customHeight="1">
      <c r="A106" s="24"/>
      <c r="B106" s="15" t="s">
        <v>73</v>
      </c>
      <c r="C106" s="16" t="s">
        <v>171</v>
      </c>
      <c r="D106" s="62">
        <f>D107</f>
        <v>1550000</v>
      </c>
      <c r="E106" s="62">
        <v>1550000</v>
      </c>
      <c r="F106" s="62">
        <f>F107</f>
        <v>1038447</v>
      </c>
      <c r="G106" s="77">
        <f t="shared" si="4"/>
        <v>66.99658064516129</v>
      </c>
      <c r="H106" s="73">
        <f t="shared" si="3"/>
        <v>2.2702522961653187</v>
      </c>
      <c r="I106" s="59"/>
      <c r="K106" s="82"/>
      <c r="L106" s="9"/>
    </row>
    <row r="107" spans="1:12" ht="15" customHeight="1">
      <c r="A107" s="24"/>
      <c r="B107" s="15"/>
      <c r="C107" s="16" t="s">
        <v>16</v>
      </c>
      <c r="D107" s="62">
        <v>1550000</v>
      </c>
      <c r="E107" s="62">
        <v>1550000</v>
      </c>
      <c r="F107" s="62">
        <v>1038447</v>
      </c>
      <c r="G107" s="77">
        <f t="shared" si="4"/>
        <v>66.99658064516129</v>
      </c>
      <c r="H107" s="73">
        <f t="shared" si="3"/>
        <v>2.2702522961653187</v>
      </c>
      <c r="I107" s="59"/>
      <c r="K107" s="82"/>
      <c r="L107" s="9"/>
    </row>
    <row r="108" spans="1:12" ht="15" customHeight="1">
      <c r="A108" s="23" t="s">
        <v>74</v>
      </c>
      <c r="B108" s="12"/>
      <c r="C108" s="13" t="s">
        <v>75</v>
      </c>
      <c r="D108" s="63">
        <f>D109</f>
        <v>1101491</v>
      </c>
      <c r="E108" s="63">
        <f>E109</f>
        <v>267453</v>
      </c>
      <c r="F108" s="63">
        <v>0</v>
      </c>
      <c r="G108" s="77">
        <f t="shared" si="4"/>
        <v>0</v>
      </c>
      <c r="H108" s="73">
        <f t="shared" si="3"/>
        <v>0</v>
      </c>
      <c r="I108" s="75"/>
      <c r="K108" s="82"/>
      <c r="L108" s="9"/>
    </row>
    <row r="109" spans="1:12" ht="15" customHeight="1">
      <c r="A109" s="23"/>
      <c r="B109" s="15" t="s">
        <v>76</v>
      </c>
      <c r="C109" s="16" t="s">
        <v>77</v>
      </c>
      <c r="D109" s="62">
        <f>D110+D111+D113</f>
        <v>1101491</v>
      </c>
      <c r="E109" s="62">
        <f>E110+E111+E113</f>
        <v>267453</v>
      </c>
      <c r="F109" s="62">
        <v>0</v>
      </c>
      <c r="G109" s="77">
        <f t="shared" si="4"/>
        <v>0</v>
      </c>
      <c r="H109" s="73">
        <f t="shared" si="3"/>
        <v>0</v>
      </c>
      <c r="I109" s="59"/>
      <c r="K109" s="82"/>
      <c r="L109" s="9"/>
    </row>
    <row r="110" spans="1:12" ht="15" customHeight="1">
      <c r="A110" s="23"/>
      <c r="B110" s="15"/>
      <c r="C110" s="21" t="s">
        <v>178</v>
      </c>
      <c r="D110" s="62">
        <v>891491</v>
      </c>
      <c r="E110" s="62">
        <v>212535</v>
      </c>
      <c r="F110" s="62">
        <v>0</v>
      </c>
      <c r="G110" s="77">
        <f t="shared" si="4"/>
        <v>0</v>
      </c>
      <c r="H110" s="73">
        <f t="shared" si="3"/>
        <v>0</v>
      </c>
      <c r="I110" s="59"/>
      <c r="K110" s="82"/>
      <c r="L110" s="9"/>
    </row>
    <row r="111" spans="1:12" ht="15" customHeight="1">
      <c r="A111" s="23"/>
      <c r="B111" s="15"/>
      <c r="C111" s="16" t="s">
        <v>175</v>
      </c>
      <c r="D111" s="62">
        <v>80000</v>
      </c>
      <c r="E111" s="62">
        <v>38854</v>
      </c>
      <c r="F111" s="62">
        <v>0</v>
      </c>
      <c r="G111" s="77">
        <f t="shared" si="4"/>
        <v>0</v>
      </c>
      <c r="H111" s="73">
        <f t="shared" si="3"/>
        <v>0</v>
      </c>
      <c r="I111" s="59"/>
      <c r="K111" s="82"/>
      <c r="L111" s="9"/>
    </row>
    <row r="112" spans="1:12" ht="15" customHeight="1">
      <c r="A112" s="23"/>
      <c r="B112" s="15"/>
      <c r="C112" s="16" t="s">
        <v>230</v>
      </c>
      <c r="D112" s="62">
        <v>0</v>
      </c>
      <c r="E112" s="62">
        <v>0</v>
      </c>
      <c r="F112" s="62">
        <v>0</v>
      </c>
      <c r="G112" s="77">
        <v>0</v>
      </c>
      <c r="H112" s="73">
        <f t="shared" si="3"/>
        <v>0</v>
      </c>
      <c r="I112" s="59"/>
      <c r="K112" s="82"/>
      <c r="L112" s="9"/>
    </row>
    <row r="113" spans="1:12" ht="31.5" customHeight="1">
      <c r="A113" s="23"/>
      <c r="B113" s="15"/>
      <c r="C113" s="49" t="s">
        <v>206</v>
      </c>
      <c r="D113" s="62">
        <v>130000</v>
      </c>
      <c r="E113" s="62">
        <v>16064</v>
      </c>
      <c r="F113" s="62">
        <v>0</v>
      </c>
      <c r="G113" s="77">
        <f t="shared" si="4"/>
        <v>0</v>
      </c>
      <c r="H113" s="73">
        <f t="shared" si="3"/>
        <v>0</v>
      </c>
      <c r="I113" s="59"/>
      <c r="K113" s="82"/>
      <c r="L113" s="9"/>
    </row>
    <row r="114" spans="1:12" ht="15" customHeight="1">
      <c r="A114" s="23" t="s">
        <v>78</v>
      </c>
      <c r="B114" s="12"/>
      <c r="C114" s="13" t="s">
        <v>79</v>
      </c>
      <c r="D114" s="63">
        <f>D115+D120+D125+D131+D133+D138+D142+D146+D148</f>
        <v>11986063</v>
      </c>
      <c r="E114" s="63">
        <f>E115+E120+E125+E131+E133+E138+E142+E146+E148</f>
        <v>11948059</v>
      </c>
      <c r="F114" s="63">
        <f>F115+F120+F125+F131+F133+F138+F142+F146+F148</f>
        <v>8558338</v>
      </c>
      <c r="G114" s="77">
        <f t="shared" si="4"/>
        <v>71.62952576648642</v>
      </c>
      <c r="H114" s="73">
        <f t="shared" si="3"/>
        <v>18.710234124475203</v>
      </c>
      <c r="I114" s="59"/>
      <c r="K114" s="82"/>
      <c r="L114" s="9"/>
    </row>
    <row r="115" spans="1:12" ht="15" customHeight="1">
      <c r="A115" s="24"/>
      <c r="B115" s="15" t="s">
        <v>80</v>
      </c>
      <c r="C115" s="16" t="s">
        <v>81</v>
      </c>
      <c r="D115" s="62">
        <f>D116</f>
        <v>1294624</v>
      </c>
      <c r="E115" s="62">
        <f>E116</f>
        <v>1374223</v>
      </c>
      <c r="F115" s="62">
        <f>F116</f>
        <v>1067498</v>
      </c>
      <c r="G115" s="77">
        <f t="shared" si="4"/>
        <v>77.68011450834399</v>
      </c>
      <c r="H115" s="73">
        <f t="shared" si="3"/>
        <v>2.333763577391899</v>
      </c>
      <c r="I115" s="59"/>
      <c r="K115" s="82"/>
      <c r="L115" s="9"/>
    </row>
    <row r="116" spans="1:12" ht="15" customHeight="1">
      <c r="A116" s="24"/>
      <c r="B116" s="15"/>
      <c r="C116" s="16" t="s">
        <v>16</v>
      </c>
      <c r="D116" s="62">
        <v>1294624</v>
      </c>
      <c r="E116" s="62">
        <v>1374223</v>
      </c>
      <c r="F116" s="62">
        <v>1067498</v>
      </c>
      <c r="G116" s="77">
        <f t="shared" si="4"/>
        <v>77.68011450834399</v>
      </c>
      <c r="H116" s="73">
        <f t="shared" si="3"/>
        <v>2.333763577391899</v>
      </c>
      <c r="I116" s="59"/>
      <c r="K116" s="82"/>
      <c r="L116" s="9"/>
    </row>
    <row r="117" spans="1:12" ht="15" customHeight="1">
      <c r="A117" s="24"/>
      <c r="B117" s="15"/>
      <c r="C117" s="16" t="s">
        <v>211</v>
      </c>
      <c r="D117" s="62">
        <v>714620</v>
      </c>
      <c r="E117" s="62">
        <v>714620</v>
      </c>
      <c r="F117" s="62">
        <v>538856.8</v>
      </c>
      <c r="G117" s="77">
        <f t="shared" si="4"/>
        <v>75.40466261789483</v>
      </c>
      <c r="H117" s="73">
        <f t="shared" si="3"/>
        <v>1.1780484584232955</v>
      </c>
      <c r="I117" s="59"/>
      <c r="K117" s="82"/>
      <c r="L117" s="9"/>
    </row>
    <row r="118" spans="1:12" ht="15" customHeight="1">
      <c r="A118" s="24"/>
      <c r="B118" s="15"/>
      <c r="C118" s="16" t="s">
        <v>82</v>
      </c>
      <c r="D118" s="62">
        <v>480341</v>
      </c>
      <c r="E118" s="62">
        <v>559940</v>
      </c>
      <c r="F118" s="62">
        <v>446312</v>
      </c>
      <c r="G118" s="77">
        <f t="shared" si="4"/>
        <v>79.7071114762296</v>
      </c>
      <c r="H118" s="73">
        <f t="shared" si="3"/>
        <v>0.9757270643625873</v>
      </c>
      <c r="I118" s="59"/>
      <c r="K118" s="82"/>
      <c r="L118" s="9"/>
    </row>
    <row r="119" spans="1:12" ht="15" customHeight="1">
      <c r="A119" s="24"/>
      <c r="B119" s="15"/>
      <c r="C119" s="16" t="s">
        <v>234</v>
      </c>
      <c r="D119" s="62">
        <v>33000</v>
      </c>
      <c r="E119" s="62">
        <v>33000</v>
      </c>
      <c r="F119" s="62">
        <v>24326</v>
      </c>
      <c r="G119" s="77">
        <f t="shared" si="4"/>
        <v>73.71515151515152</v>
      </c>
      <c r="H119" s="73">
        <f t="shared" si="3"/>
        <v>0.05318148866193224</v>
      </c>
      <c r="I119" s="59"/>
      <c r="K119" s="82"/>
      <c r="L119" s="9"/>
    </row>
    <row r="120" spans="1:12" ht="15" customHeight="1">
      <c r="A120" s="24"/>
      <c r="B120" s="15" t="s">
        <v>83</v>
      </c>
      <c r="C120" s="16" t="s">
        <v>84</v>
      </c>
      <c r="D120" s="62">
        <f>D121+D124</f>
        <v>4337469</v>
      </c>
      <c r="E120" s="62">
        <f>E121</f>
        <v>4131431</v>
      </c>
      <c r="F120" s="62">
        <f>F121</f>
        <v>2851698</v>
      </c>
      <c r="G120" s="77">
        <f t="shared" si="4"/>
        <v>69.02446150014366</v>
      </c>
      <c r="H120" s="73">
        <f t="shared" si="3"/>
        <v>6.234380697782407</v>
      </c>
      <c r="I120" s="59"/>
      <c r="K120" s="82"/>
      <c r="L120" s="9"/>
    </row>
    <row r="121" spans="1:12" ht="15" customHeight="1">
      <c r="A121" s="24"/>
      <c r="B121" s="15"/>
      <c r="C121" s="16" t="s">
        <v>16</v>
      </c>
      <c r="D121" s="62">
        <v>4297469</v>
      </c>
      <c r="E121" s="62">
        <v>4131431</v>
      </c>
      <c r="F121" s="62">
        <v>2851698</v>
      </c>
      <c r="G121" s="77">
        <f t="shared" si="4"/>
        <v>69.02446150014366</v>
      </c>
      <c r="H121" s="73">
        <f t="shared" si="3"/>
        <v>6.234380697782407</v>
      </c>
      <c r="I121" s="59"/>
      <c r="K121" s="82"/>
      <c r="L121" s="9"/>
    </row>
    <row r="122" spans="1:9" ht="15" customHeight="1">
      <c r="A122" s="24"/>
      <c r="B122" s="15"/>
      <c r="C122" s="16" t="s">
        <v>211</v>
      </c>
      <c r="D122" s="62">
        <v>3583660</v>
      </c>
      <c r="E122" s="62">
        <v>3560539</v>
      </c>
      <c r="F122" s="62">
        <v>2423802</v>
      </c>
      <c r="G122" s="77">
        <f t="shared" si="4"/>
        <v>68.07401913024967</v>
      </c>
      <c r="H122" s="73">
        <f t="shared" si="3"/>
        <v>5.298914683127874</v>
      </c>
      <c r="I122" s="59"/>
    </row>
    <row r="123" spans="1:9" ht="15" customHeight="1">
      <c r="A123" s="24"/>
      <c r="B123" s="15"/>
      <c r="C123" s="16" t="s">
        <v>234</v>
      </c>
      <c r="D123" s="62">
        <v>4560</v>
      </c>
      <c r="E123" s="62">
        <v>5230</v>
      </c>
      <c r="F123" s="62">
        <v>3915</v>
      </c>
      <c r="G123" s="77">
        <f t="shared" si="4"/>
        <v>74.8565965583174</v>
      </c>
      <c r="H123" s="73">
        <f t="shared" si="3"/>
        <v>0.008558970982137001</v>
      </c>
      <c r="I123" s="59"/>
    </row>
    <row r="124" spans="1:9" ht="15" customHeight="1">
      <c r="A124" s="24"/>
      <c r="B124" s="15"/>
      <c r="C124" s="16" t="s">
        <v>67</v>
      </c>
      <c r="D124" s="62">
        <v>40000</v>
      </c>
      <c r="E124" s="62">
        <v>0</v>
      </c>
      <c r="F124" s="62">
        <v>0</v>
      </c>
      <c r="G124" s="77">
        <v>0</v>
      </c>
      <c r="H124" s="73">
        <f t="shared" si="3"/>
        <v>0</v>
      </c>
      <c r="I124" s="59"/>
    </row>
    <row r="125" spans="1:9" ht="15" customHeight="1">
      <c r="A125" s="24"/>
      <c r="B125" s="15" t="s">
        <v>85</v>
      </c>
      <c r="C125" s="16" t="s">
        <v>86</v>
      </c>
      <c r="D125" s="62">
        <f>D126</f>
        <v>1595489</v>
      </c>
      <c r="E125" s="62">
        <f>E126</f>
        <v>1618464</v>
      </c>
      <c r="F125" s="62">
        <f>F126</f>
        <v>1223819</v>
      </c>
      <c r="G125" s="77">
        <f t="shared" si="4"/>
        <v>75.6160779603377</v>
      </c>
      <c r="H125" s="73">
        <f t="shared" si="3"/>
        <v>2.6755124670211807</v>
      </c>
      <c r="I125" s="59"/>
    </row>
    <row r="126" spans="1:9" ht="15" customHeight="1">
      <c r="A126" s="24"/>
      <c r="B126" s="15"/>
      <c r="C126" s="16" t="s">
        <v>16</v>
      </c>
      <c r="D126" s="62">
        <v>1595489</v>
      </c>
      <c r="E126" s="62">
        <v>1618464</v>
      </c>
      <c r="F126" s="62">
        <v>1223819</v>
      </c>
      <c r="G126" s="77">
        <f t="shared" si="4"/>
        <v>75.6160779603377</v>
      </c>
      <c r="H126" s="73">
        <f t="shared" si="3"/>
        <v>2.6755124670211807</v>
      </c>
      <c r="I126" s="59"/>
    </row>
    <row r="127" spans="1:9" ht="15" customHeight="1">
      <c r="A127" s="24"/>
      <c r="B127" s="15"/>
      <c r="C127" s="16" t="s">
        <v>212</v>
      </c>
      <c r="D127" s="62">
        <v>1248958</v>
      </c>
      <c r="E127" s="62">
        <v>1241333</v>
      </c>
      <c r="F127" s="62">
        <v>934345</v>
      </c>
      <c r="G127" s="77">
        <f t="shared" si="4"/>
        <v>75.26948852564139</v>
      </c>
      <c r="H127" s="73">
        <f t="shared" si="3"/>
        <v>2.042664557421404</v>
      </c>
      <c r="I127" s="59"/>
    </row>
    <row r="128" spans="1:9" ht="15" customHeight="1">
      <c r="A128" s="24"/>
      <c r="B128" s="15"/>
      <c r="C128" s="16" t="s">
        <v>234</v>
      </c>
      <c r="D128" s="62">
        <v>19500</v>
      </c>
      <c r="E128" s="62">
        <v>19500</v>
      </c>
      <c r="F128" s="62">
        <v>13878</v>
      </c>
      <c r="G128" s="77">
        <f t="shared" si="4"/>
        <v>71.16923076923078</v>
      </c>
      <c r="H128" s="73">
        <f t="shared" si="3"/>
        <v>0.030340076447023575</v>
      </c>
      <c r="I128" s="59"/>
    </row>
    <row r="129" spans="1:9" ht="15" customHeight="1">
      <c r="A129" s="24"/>
      <c r="B129" s="15"/>
      <c r="C129" s="16" t="s">
        <v>188</v>
      </c>
      <c r="D129" s="62">
        <v>0</v>
      </c>
      <c r="E129" s="62">
        <v>0</v>
      </c>
      <c r="F129" s="62">
        <v>0</v>
      </c>
      <c r="G129" s="77">
        <v>0</v>
      </c>
      <c r="H129" s="73">
        <f t="shared" si="3"/>
        <v>0</v>
      </c>
      <c r="I129" s="59"/>
    </row>
    <row r="130" spans="1:9" ht="15" customHeight="1">
      <c r="A130" s="24"/>
      <c r="B130" s="15"/>
      <c r="C130" s="16" t="s">
        <v>87</v>
      </c>
      <c r="D130" s="62">
        <v>137201</v>
      </c>
      <c r="E130" s="62">
        <v>160176</v>
      </c>
      <c r="F130" s="62">
        <v>129639</v>
      </c>
      <c r="G130" s="77">
        <f t="shared" si="4"/>
        <v>80.9353461192688</v>
      </c>
      <c r="H130" s="73">
        <f t="shared" si="3"/>
        <v>0.28341671498167526</v>
      </c>
      <c r="I130" s="59"/>
    </row>
    <row r="131" spans="1:9" ht="15" customHeight="1">
      <c r="A131" s="24"/>
      <c r="B131" s="15" t="s">
        <v>88</v>
      </c>
      <c r="C131" s="16" t="s">
        <v>89</v>
      </c>
      <c r="D131" s="62">
        <f>D132</f>
        <v>41420</v>
      </c>
      <c r="E131" s="62">
        <v>21500</v>
      </c>
      <c r="F131" s="62">
        <f>F132</f>
        <v>7329</v>
      </c>
      <c r="G131" s="77">
        <f t="shared" si="4"/>
        <v>34.08837209302325</v>
      </c>
      <c r="H131" s="73">
        <f t="shared" si="3"/>
        <v>0.016022656022498617</v>
      </c>
      <c r="I131" s="59"/>
    </row>
    <row r="132" spans="1:9" ht="15" customHeight="1">
      <c r="A132" s="24"/>
      <c r="B132" s="15"/>
      <c r="C132" s="16" t="s">
        <v>90</v>
      </c>
      <c r="D132" s="62">
        <v>41420</v>
      </c>
      <c r="E132" s="62">
        <v>21500</v>
      </c>
      <c r="F132" s="62">
        <v>7329</v>
      </c>
      <c r="G132" s="77">
        <f t="shared" si="4"/>
        <v>34.08837209302325</v>
      </c>
      <c r="H132" s="73">
        <f t="shared" si="3"/>
        <v>0.016022656022498617</v>
      </c>
      <c r="I132" s="59"/>
    </row>
    <row r="133" spans="1:9" ht="15" customHeight="1">
      <c r="A133" s="24"/>
      <c r="B133" s="15" t="s">
        <v>91</v>
      </c>
      <c r="C133" s="16" t="s">
        <v>92</v>
      </c>
      <c r="D133" s="62">
        <f>D134</f>
        <v>2621861</v>
      </c>
      <c r="E133" s="62">
        <f>E134</f>
        <v>2689141</v>
      </c>
      <c r="F133" s="62">
        <f>F134</f>
        <v>1838528</v>
      </c>
      <c r="G133" s="77">
        <f t="shared" si="4"/>
        <v>68.36859800211295</v>
      </c>
      <c r="H133" s="73">
        <f t="shared" si="3"/>
        <v>4.019388965988857</v>
      </c>
      <c r="I133" s="59"/>
    </row>
    <row r="134" spans="1:9" ht="15" customHeight="1">
      <c r="A134" s="24"/>
      <c r="B134" s="15"/>
      <c r="C134" s="16" t="s">
        <v>16</v>
      </c>
      <c r="D134" s="62">
        <v>2621861</v>
      </c>
      <c r="E134" s="62">
        <v>2689141</v>
      </c>
      <c r="F134" s="62">
        <v>1838528</v>
      </c>
      <c r="G134" s="77">
        <f t="shared" si="4"/>
        <v>68.36859800211295</v>
      </c>
      <c r="H134" s="73">
        <f t="shared" si="3"/>
        <v>4.019388965988857</v>
      </c>
      <c r="I134" s="59"/>
    </row>
    <row r="135" spans="1:9" ht="15" customHeight="1">
      <c r="A135" s="24"/>
      <c r="B135" s="15"/>
      <c r="C135" s="16" t="s">
        <v>188</v>
      </c>
      <c r="D135" s="62">
        <v>0</v>
      </c>
      <c r="E135" s="62">
        <v>0</v>
      </c>
      <c r="F135" s="62">
        <v>0</v>
      </c>
      <c r="G135" s="77">
        <v>0</v>
      </c>
      <c r="H135" s="73">
        <f t="shared" si="3"/>
        <v>0</v>
      </c>
      <c r="I135" s="59"/>
    </row>
    <row r="136" spans="1:9" ht="15" customHeight="1">
      <c r="A136" s="24"/>
      <c r="B136" s="15"/>
      <c r="C136" s="16" t="s">
        <v>211</v>
      </c>
      <c r="D136" s="62">
        <v>2218360</v>
      </c>
      <c r="E136" s="62">
        <v>2222329</v>
      </c>
      <c r="F136" s="62">
        <v>1531136</v>
      </c>
      <c r="G136" s="77">
        <f t="shared" si="4"/>
        <v>68.89780946025543</v>
      </c>
      <c r="H136" s="73">
        <f aca="true" t="shared" si="5" ref="H136:H199">SUM((F136/45741480)*100)</f>
        <v>3.3473687340243474</v>
      </c>
      <c r="I136" s="59"/>
    </row>
    <row r="137" spans="1:9" ht="15" customHeight="1">
      <c r="A137" s="24"/>
      <c r="B137" s="15"/>
      <c r="C137" s="16" t="s">
        <v>234</v>
      </c>
      <c r="D137" s="62">
        <v>2380</v>
      </c>
      <c r="E137" s="62">
        <v>3090</v>
      </c>
      <c r="F137" s="62">
        <v>2496</v>
      </c>
      <c r="G137" s="78">
        <f t="shared" si="4"/>
        <v>80.7766990291262</v>
      </c>
      <c r="H137" s="73">
        <f t="shared" si="5"/>
        <v>0.005456753913515697</v>
      </c>
      <c r="I137" s="59"/>
    </row>
    <row r="138" spans="1:9" ht="15" customHeight="1">
      <c r="A138" s="24"/>
      <c r="B138" s="15" t="s">
        <v>95</v>
      </c>
      <c r="C138" s="16" t="s">
        <v>96</v>
      </c>
      <c r="D138" s="62">
        <f>D139</f>
        <v>1248874</v>
      </c>
      <c r="E138" s="62">
        <v>1248874</v>
      </c>
      <c r="F138" s="62">
        <f>F139</f>
        <v>948602</v>
      </c>
      <c r="G138" s="77">
        <f aca="true" t="shared" si="6" ref="G138:G203">F138/E138*100</f>
        <v>75.95658168878526</v>
      </c>
      <c r="H138" s="73">
        <f t="shared" si="5"/>
        <v>2.0738332034730838</v>
      </c>
      <c r="I138" s="59"/>
    </row>
    <row r="139" spans="1:9" ht="15" customHeight="1">
      <c r="A139" s="24"/>
      <c r="B139" s="15"/>
      <c r="C139" s="16" t="s">
        <v>16</v>
      </c>
      <c r="D139" s="62">
        <v>1248874</v>
      </c>
      <c r="E139" s="62">
        <v>1248874</v>
      </c>
      <c r="F139" s="62">
        <v>948602</v>
      </c>
      <c r="G139" s="77">
        <f t="shared" si="6"/>
        <v>75.95658168878526</v>
      </c>
      <c r="H139" s="73">
        <f t="shared" si="5"/>
        <v>2.0738332034730838</v>
      </c>
      <c r="I139" s="59"/>
    </row>
    <row r="140" spans="1:9" ht="15" customHeight="1">
      <c r="A140" s="24"/>
      <c r="B140" s="15"/>
      <c r="C140" s="16" t="s">
        <v>211</v>
      </c>
      <c r="D140" s="62">
        <v>1069771</v>
      </c>
      <c r="E140" s="62">
        <v>1069771</v>
      </c>
      <c r="F140" s="62">
        <v>832569</v>
      </c>
      <c r="G140" s="77">
        <f t="shared" si="6"/>
        <v>77.82684331506464</v>
      </c>
      <c r="H140" s="73">
        <f t="shared" si="5"/>
        <v>1.820161918678626</v>
      </c>
      <c r="I140" s="59"/>
    </row>
    <row r="141" spans="1:9" ht="15" customHeight="1">
      <c r="A141" s="24"/>
      <c r="B141" s="15"/>
      <c r="C141" s="16" t="s">
        <v>234</v>
      </c>
      <c r="D141" s="62">
        <v>1400</v>
      </c>
      <c r="E141" s="62">
        <v>1400</v>
      </c>
      <c r="F141" s="62">
        <v>517</v>
      </c>
      <c r="G141" s="77">
        <f t="shared" si="6"/>
        <v>36.92857142857143</v>
      </c>
      <c r="H141" s="73">
        <f t="shared" si="5"/>
        <v>0.001130265133528692</v>
      </c>
      <c r="I141" s="59"/>
    </row>
    <row r="142" spans="1:9" ht="15" customHeight="1">
      <c r="A142" s="24"/>
      <c r="B142" s="15" t="s">
        <v>97</v>
      </c>
      <c r="C142" s="16" t="s">
        <v>98</v>
      </c>
      <c r="D142" s="62">
        <f>D143</f>
        <v>539171</v>
      </c>
      <c r="E142" s="62">
        <v>539171</v>
      </c>
      <c r="F142" s="62">
        <f>F143</f>
        <v>359348</v>
      </c>
      <c r="G142" s="77">
        <f t="shared" si="6"/>
        <v>66.64824332169201</v>
      </c>
      <c r="H142" s="73">
        <f t="shared" si="5"/>
        <v>0.7856064123854322</v>
      </c>
      <c r="I142" s="59"/>
    </row>
    <row r="143" spans="1:9" ht="15" customHeight="1">
      <c r="A143" s="24"/>
      <c r="B143" s="15"/>
      <c r="C143" s="16" t="s">
        <v>51</v>
      </c>
      <c r="D143" s="62">
        <v>539171</v>
      </c>
      <c r="E143" s="62">
        <v>539171</v>
      </c>
      <c r="F143" s="62">
        <v>359348</v>
      </c>
      <c r="G143" s="77">
        <f t="shared" si="6"/>
        <v>66.64824332169201</v>
      </c>
      <c r="H143" s="73">
        <f t="shared" si="5"/>
        <v>0.7856064123854322</v>
      </c>
      <c r="I143" s="59"/>
    </row>
    <row r="144" spans="1:9" ht="15" customHeight="1">
      <c r="A144" s="24"/>
      <c r="B144" s="15"/>
      <c r="C144" s="16" t="s">
        <v>215</v>
      </c>
      <c r="D144" s="62">
        <v>427290</v>
      </c>
      <c r="E144" s="62">
        <v>422293</v>
      </c>
      <c r="F144" s="62">
        <v>278511</v>
      </c>
      <c r="G144" s="77">
        <f t="shared" si="6"/>
        <v>65.95207592832465</v>
      </c>
      <c r="H144" s="73">
        <f t="shared" si="5"/>
        <v>0.6088806046503087</v>
      </c>
      <c r="I144" s="59"/>
    </row>
    <row r="145" spans="1:9" ht="15" customHeight="1">
      <c r="A145" s="24"/>
      <c r="B145" s="15"/>
      <c r="C145" s="16" t="s">
        <v>234</v>
      </c>
      <c r="D145" s="62">
        <v>3600</v>
      </c>
      <c r="E145" s="62">
        <v>3600</v>
      </c>
      <c r="F145" s="62">
        <v>3166</v>
      </c>
      <c r="G145" s="77">
        <f t="shared" si="6"/>
        <v>87.94444444444444</v>
      </c>
      <c r="H145" s="73">
        <f t="shared" si="5"/>
        <v>0.006921507568185376</v>
      </c>
      <c r="I145" s="59"/>
    </row>
    <row r="146" spans="1:9" ht="15" customHeight="1">
      <c r="A146" s="24"/>
      <c r="B146" s="15" t="s">
        <v>100</v>
      </c>
      <c r="C146" s="16" t="s">
        <v>101</v>
      </c>
      <c r="D146" s="62">
        <f>D147</f>
        <v>60795</v>
      </c>
      <c r="E146" s="62">
        <v>60795</v>
      </c>
      <c r="F146" s="62">
        <f>F147</f>
        <v>31267</v>
      </c>
      <c r="G146" s="77">
        <f t="shared" si="6"/>
        <v>51.430216300682616</v>
      </c>
      <c r="H146" s="73">
        <f t="shared" si="5"/>
        <v>0.06835589928441319</v>
      </c>
      <c r="I146" s="59"/>
    </row>
    <row r="147" spans="1:9" ht="15" customHeight="1">
      <c r="A147" s="24"/>
      <c r="B147" s="15"/>
      <c r="C147" s="16" t="s">
        <v>58</v>
      </c>
      <c r="D147" s="62">
        <v>60795</v>
      </c>
      <c r="E147" s="62">
        <v>60795</v>
      </c>
      <c r="F147" s="62">
        <v>31267</v>
      </c>
      <c r="G147" s="77">
        <f t="shared" si="6"/>
        <v>51.430216300682616</v>
      </c>
      <c r="H147" s="73">
        <f t="shared" si="5"/>
        <v>0.06835589928441319</v>
      </c>
      <c r="I147" s="59"/>
    </row>
    <row r="148" spans="1:9" ht="15" customHeight="1">
      <c r="A148" s="24"/>
      <c r="B148" s="15" t="s">
        <v>102</v>
      </c>
      <c r="C148" s="16" t="s">
        <v>11</v>
      </c>
      <c r="D148" s="62">
        <f>D149</f>
        <v>246360</v>
      </c>
      <c r="E148" s="62">
        <f>E149</f>
        <v>264460</v>
      </c>
      <c r="F148" s="62">
        <f>F149</f>
        <v>230249</v>
      </c>
      <c r="G148" s="77">
        <f t="shared" si="6"/>
        <v>87.06382817817439</v>
      </c>
      <c r="H148" s="73">
        <f t="shared" si="5"/>
        <v>0.503370245125431</v>
      </c>
      <c r="I148" s="59"/>
    </row>
    <row r="149" spans="1:9" ht="15" customHeight="1">
      <c r="A149" s="24"/>
      <c r="B149" s="15"/>
      <c r="C149" s="16" t="s">
        <v>16</v>
      </c>
      <c r="D149" s="62">
        <v>246360</v>
      </c>
      <c r="E149" s="62">
        <v>264460</v>
      </c>
      <c r="F149" s="62">
        <v>230249</v>
      </c>
      <c r="G149" s="77">
        <f t="shared" si="6"/>
        <v>87.06382817817439</v>
      </c>
      <c r="H149" s="73">
        <f t="shared" si="5"/>
        <v>0.503370245125431</v>
      </c>
      <c r="I149" s="59"/>
    </row>
    <row r="150" spans="1:9" ht="15" customHeight="1">
      <c r="A150" s="24"/>
      <c r="B150" s="15"/>
      <c r="C150" s="16" t="s">
        <v>211</v>
      </c>
      <c r="D150" s="62">
        <v>7800</v>
      </c>
      <c r="E150" s="62">
        <v>7800</v>
      </c>
      <c r="F150" s="62">
        <v>2460</v>
      </c>
      <c r="G150" s="77">
        <f t="shared" si="6"/>
        <v>31.538461538461537</v>
      </c>
      <c r="H150" s="73">
        <f t="shared" si="5"/>
        <v>0.00537805073207076</v>
      </c>
      <c r="I150" s="59"/>
    </row>
    <row r="151" spans="1:9" ht="15" customHeight="1">
      <c r="A151" s="24"/>
      <c r="B151" s="15"/>
      <c r="C151" s="16" t="s">
        <v>234</v>
      </c>
      <c r="D151" s="62">
        <v>14260</v>
      </c>
      <c r="E151" s="62">
        <v>14260</v>
      </c>
      <c r="F151" s="62">
        <v>0</v>
      </c>
      <c r="G151" s="77">
        <f t="shared" si="6"/>
        <v>0</v>
      </c>
      <c r="H151" s="73">
        <f t="shared" si="5"/>
        <v>0</v>
      </c>
      <c r="I151" s="59"/>
    </row>
    <row r="152" spans="1:9" ht="15" customHeight="1">
      <c r="A152" s="23" t="s">
        <v>103</v>
      </c>
      <c r="B152" s="12"/>
      <c r="C152" s="13" t="s">
        <v>104</v>
      </c>
      <c r="D152" s="63">
        <f>D153+D156+D158</f>
        <v>5029586</v>
      </c>
      <c r="E152" s="63">
        <f>E153+E156+E158</f>
        <v>5024533</v>
      </c>
      <c r="F152" s="63">
        <f>F153+F156+F158</f>
        <v>3626869</v>
      </c>
      <c r="G152" s="77">
        <f t="shared" si="6"/>
        <v>72.18320588201928</v>
      </c>
      <c r="H152" s="73">
        <f t="shared" si="5"/>
        <v>7.929059138445018</v>
      </c>
      <c r="I152" s="59"/>
    </row>
    <row r="153" spans="1:9" ht="15" customHeight="1">
      <c r="A153" s="24"/>
      <c r="B153" s="15" t="s">
        <v>105</v>
      </c>
      <c r="C153" s="16" t="s">
        <v>106</v>
      </c>
      <c r="D153" s="62">
        <f>D154</f>
        <v>400000</v>
      </c>
      <c r="E153" s="62">
        <v>400000</v>
      </c>
      <c r="F153" s="62">
        <f>F154</f>
        <v>231890</v>
      </c>
      <c r="G153" s="77">
        <f t="shared" si="6"/>
        <v>57.972500000000004</v>
      </c>
      <c r="H153" s="73">
        <f t="shared" si="5"/>
        <v>0.5069577984796294</v>
      </c>
      <c r="I153" s="59"/>
    </row>
    <row r="154" spans="1:9" ht="15" customHeight="1">
      <c r="A154" s="24"/>
      <c r="B154" s="15"/>
      <c r="C154" s="16" t="s">
        <v>107</v>
      </c>
      <c r="D154" s="62">
        <v>400000</v>
      </c>
      <c r="E154" s="62">
        <v>400000</v>
      </c>
      <c r="F154" s="62">
        <v>231890</v>
      </c>
      <c r="G154" s="77">
        <f t="shared" si="6"/>
        <v>57.972500000000004</v>
      </c>
      <c r="H154" s="73">
        <f t="shared" si="5"/>
        <v>0.5069577984796294</v>
      </c>
      <c r="I154" s="59"/>
    </row>
    <row r="155" spans="1:9" ht="15" customHeight="1">
      <c r="A155" s="24"/>
      <c r="B155" s="15"/>
      <c r="C155" s="16" t="s">
        <v>67</v>
      </c>
      <c r="D155" s="67">
        <v>0</v>
      </c>
      <c r="E155" s="67">
        <v>0</v>
      </c>
      <c r="F155" s="67">
        <v>0</v>
      </c>
      <c r="G155" s="77">
        <v>0</v>
      </c>
      <c r="H155" s="73">
        <f t="shared" si="5"/>
        <v>0</v>
      </c>
      <c r="I155" s="59"/>
    </row>
    <row r="156" spans="1:9" ht="30" customHeight="1">
      <c r="A156" s="24"/>
      <c r="B156" s="15" t="s">
        <v>110</v>
      </c>
      <c r="C156" s="16" t="s">
        <v>111</v>
      </c>
      <c r="D156" s="62">
        <f>D157</f>
        <v>4629586</v>
      </c>
      <c r="E156" s="62">
        <f>E157</f>
        <v>4624533</v>
      </c>
      <c r="F156" s="62">
        <f>F157</f>
        <v>3394979</v>
      </c>
      <c r="G156" s="77">
        <f t="shared" si="6"/>
        <v>73.41236401599902</v>
      </c>
      <c r="H156" s="73">
        <f t="shared" si="5"/>
        <v>7.422101339965388</v>
      </c>
      <c r="I156" s="59"/>
    </row>
    <row r="157" spans="1:9" ht="15" customHeight="1">
      <c r="A157" s="24"/>
      <c r="B157" s="15"/>
      <c r="C157" s="16" t="s">
        <v>16</v>
      </c>
      <c r="D157" s="62">
        <v>4629586</v>
      </c>
      <c r="E157" s="62">
        <v>4624533</v>
      </c>
      <c r="F157" s="62">
        <v>3394979</v>
      </c>
      <c r="G157" s="77">
        <f t="shared" si="6"/>
        <v>73.41236401599902</v>
      </c>
      <c r="H157" s="73">
        <f t="shared" si="5"/>
        <v>7.422101339965388</v>
      </c>
      <c r="I157" s="59"/>
    </row>
    <row r="158" spans="1:9" ht="15" customHeight="1">
      <c r="A158" s="24"/>
      <c r="B158" s="15">
        <v>85195</v>
      </c>
      <c r="C158" s="16" t="s">
        <v>11</v>
      </c>
      <c r="D158" s="62">
        <f>D159</f>
        <v>0</v>
      </c>
      <c r="E158" s="62">
        <v>0</v>
      </c>
      <c r="F158" s="62">
        <v>0</v>
      </c>
      <c r="G158" s="77">
        <v>0</v>
      </c>
      <c r="H158" s="73">
        <f t="shared" si="5"/>
        <v>0</v>
      </c>
      <c r="I158" s="59"/>
    </row>
    <row r="159" spans="1:9" ht="15" customHeight="1">
      <c r="A159" s="24"/>
      <c r="B159" s="15"/>
      <c r="C159" s="16" t="s">
        <v>216</v>
      </c>
      <c r="D159" s="62">
        <v>0</v>
      </c>
      <c r="E159" s="62">
        <v>0</v>
      </c>
      <c r="F159" s="62">
        <v>0</v>
      </c>
      <c r="G159" s="78">
        <v>0</v>
      </c>
      <c r="H159" s="73">
        <f t="shared" si="5"/>
        <v>0</v>
      </c>
      <c r="I159" s="59"/>
    </row>
    <row r="160" spans="1:9" ht="15" customHeight="1">
      <c r="A160" s="24"/>
      <c r="B160" s="15"/>
      <c r="C160" s="16" t="s">
        <v>16</v>
      </c>
      <c r="D160" s="62">
        <v>0</v>
      </c>
      <c r="E160" s="62">
        <v>0</v>
      </c>
      <c r="F160" s="62">
        <v>0</v>
      </c>
      <c r="G160" s="77">
        <v>0</v>
      </c>
      <c r="H160" s="73">
        <f t="shared" si="5"/>
        <v>0</v>
      </c>
      <c r="I160" s="59"/>
    </row>
    <row r="161" spans="1:9" ht="15" customHeight="1">
      <c r="A161" s="23" t="s">
        <v>112</v>
      </c>
      <c r="B161" s="12"/>
      <c r="C161" s="13" t="s">
        <v>113</v>
      </c>
      <c r="D161" s="63">
        <f>D162+D168+D174+D179+D184+D187</f>
        <v>14331644</v>
      </c>
      <c r="E161" s="63">
        <f>E162+E168+E174+E179+E184+E187</f>
        <v>15429986</v>
      </c>
      <c r="F161" s="63">
        <f>F162+F168+F174+F179+F184+F187</f>
        <v>11567611</v>
      </c>
      <c r="G161" s="77">
        <f t="shared" si="6"/>
        <v>74.96838299140389</v>
      </c>
      <c r="H161" s="73">
        <f t="shared" si="5"/>
        <v>25.289105206040556</v>
      </c>
      <c r="I161" s="59"/>
    </row>
    <row r="162" spans="1:9" ht="15" customHeight="1">
      <c r="A162" s="24"/>
      <c r="B162" s="15" t="s">
        <v>114</v>
      </c>
      <c r="C162" s="16" t="s">
        <v>115</v>
      </c>
      <c r="D162" s="19">
        <f>D163</f>
        <v>2116225</v>
      </c>
      <c r="E162" s="68">
        <f>E163+E167</f>
        <v>2115825</v>
      </c>
      <c r="F162" s="68">
        <f>F163+F167</f>
        <v>1531139</v>
      </c>
      <c r="G162" s="77">
        <f t="shared" si="6"/>
        <v>72.36605106755049</v>
      </c>
      <c r="H162" s="73">
        <f t="shared" si="5"/>
        <v>3.3473752926228015</v>
      </c>
      <c r="I162" s="59"/>
    </row>
    <row r="163" spans="1:9" ht="15" customHeight="1">
      <c r="A163" s="24"/>
      <c r="B163" s="15"/>
      <c r="C163" s="16" t="s">
        <v>16</v>
      </c>
      <c r="D163" s="69">
        <v>2116225</v>
      </c>
      <c r="E163" s="69">
        <v>2045825</v>
      </c>
      <c r="F163" s="69">
        <v>1492799</v>
      </c>
      <c r="G163" s="77">
        <f t="shared" si="6"/>
        <v>72.96806911637115</v>
      </c>
      <c r="H163" s="73">
        <f t="shared" si="5"/>
        <v>3.2635564043839422</v>
      </c>
      <c r="I163" s="59"/>
    </row>
    <row r="164" spans="1:9" ht="15" customHeight="1">
      <c r="A164" s="24"/>
      <c r="B164" s="15"/>
      <c r="C164" s="16" t="s">
        <v>211</v>
      </c>
      <c r="D164" s="68">
        <v>1068900</v>
      </c>
      <c r="E164" s="68">
        <v>963165</v>
      </c>
      <c r="F164" s="68">
        <v>785804</v>
      </c>
      <c r="G164" s="77">
        <f t="shared" si="6"/>
        <v>81.58560578924691</v>
      </c>
      <c r="H164" s="73">
        <f t="shared" si="5"/>
        <v>1.717924299782167</v>
      </c>
      <c r="I164" s="59"/>
    </row>
    <row r="165" spans="1:9" ht="15" customHeight="1">
      <c r="A165" s="24"/>
      <c r="B165" s="15"/>
      <c r="C165" s="16" t="s">
        <v>221</v>
      </c>
      <c r="D165" s="68">
        <v>500600</v>
      </c>
      <c r="E165" s="68">
        <v>527505</v>
      </c>
      <c r="F165" s="68">
        <v>319863</v>
      </c>
      <c r="G165" s="77">
        <f t="shared" si="6"/>
        <v>60.63696078710154</v>
      </c>
      <c r="H165" s="73">
        <f t="shared" si="5"/>
        <v>0.6992843257367274</v>
      </c>
      <c r="I165" s="59"/>
    </row>
    <row r="166" spans="1:9" ht="15" customHeight="1">
      <c r="A166" s="24"/>
      <c r="B166" s="15"/>
      <c r="C166" s="16" t="s">
        <v>234</v>
      </c>
      <c r="D166" s="68">
        <v>180700</v>
      </c>
      <c r="E166" s="68">
        <v>150795</v>
      </c>
      <c r="F166" s="68">
        <v>63321</v>
      </c>
      <c r="G166" s="77">
        <f t="shared" si="6"/>
        <v>41.99144533969959</v>
      </c>
      <c r="H166" s="73">
        <f t="shared" si="5"/>
        <v>0.1384323375631921</v>
      </c>
      <c r="I166" s="59"/>
    </row>
    <row r="167" spans="1:9" ht="15" customHeight="1">
      <c r="A167" s="24"/>
      <c r="B167" s="15"/>
      <c r="C167" s="16" t="s">
        <v>188</v>
      </c>
      <c r="D167" s="68">
        <v>0</v>
      </c>
      <c r="E167" s="68">
        <v>70000</v>
      </c>
      <c r="F167" s="68">
        <v>38340</v>
      </c>
      <c r="G167" s="77">
        <f t="shared" si="6"/>
        <v>54.77142857142857</v>
      </c>
      <c r="H167" s="73">
        <f t="shared" si="5"/>
        <v>0.08381888823885891</v>
      </c>
      <c r="I167" s="59"/>
    </row>
    <row r="168" spans="1:9" ht="15" customHeight="1">
      <c r="A168" s="24"/>
      <c r="B168" s="15" t="s">
        <v>117</v>
      </c>
      <c r="C168" s="16" t="s">
        <v>118</v>
      </c>
      <c r="D168" s="68">
        <f>D169+D172</f>
        <v>9809626</v>
      </c>
      <c r="E168" s="68">
        <f>E169+E172</f>
        <v>10563688</v>
      </c>
      <c r="F168" s="68">
        <f>F169+F172</f>
        <v>8012177</v>
      </c>
      <c r="G168" s="77">
        <f t="shared" si="6"/>
        <v>75.84639947715229</v>
      </c>
      <c r="H168" s="73">
        <f t="shared" si="5"/>
        <v>17.516217227776625</v>
      </c>
      <c r="I168" s="59"/>
    </row>
    <row r="169" spans="1:9" ht="15" customHeight="1">
      <c r="A169" s="24"/>
      <c r="B169" s="15"/>
      <c r="C169" s="16" t="s">
        <v>16</v>
      </c>
      <c r="D169" s="68">
        <v>9809626</v>
      </c>
      <c r="E169" s="68">
        <v>10528018</v>
      </c>
      <c r="F169" s="68">
        <v>7982657</v>
      </c>
      <c r="G169" s="77">
        <f t="shared" si="6"/>
        <v>75.82298016587737</v>
      </c>
      <c r="H169" s="73">
        <f t="shared" si="5"/>
        <v>17.451680618991777</v>
      </c>
      <c r="I169" s="59"/>
    </row>
    <row r="170" spans="1:9" ht="15" customHeight="1">
      <c r="A170" s="24"/>
      <c r="B170" s="15"/>
      <c r="C170" s="16" t="s">
        <v>211</v>
      </c>
      <c r="D170" s="68">
        <v>6347317</v>
      </c>
      <c r="E170" s="68">
        <v>6394133</v>
      </c>
      <c r="F170" s="68">
        <v>4783362</v>
      </c>
      <c r="G170" s="77">
        <f t="shared" si="6"/>
        <v>74.80860970517817</v>
      </c>
      <c r="H170" s="73">
        <f t="shared" si="5"/>
        <v>10.457383538967257</v>
      </c>
      <c r="I170" s="59"/>
    </row>
    <row r="171" spans="1:9" ht="17.25" customHeight="1">
      <c r="A171" s="25"/>
      <c r="B171" s="16"/>
      <c r="C171" s="21" t="s">
        <v>237</v>
      </c>
      <c r="D171" s="68">
        <v>1133421</v>
      </c>
      <c r="E171" s="68">
        <v>1196872</v>
      </c>
      <c r="F171" s="68">
        <v>943451</v>
      </c>
      <c r="G171" s="77">
        <f t="shared" si="6"/>
        <v>78.8263907919978</v>
      </c>
      <c r="H171" s="73">
        <f t="shared" si="5"/>
        <v>2.062572089928004</v>
      </c>
      <c r="I171" s="59"/>
    </row>
    <row r="172" spans="1:9" ht="15" customHeight="1">
      <c r="A172" s="25"/>
      <c r="B172" s="16"/>
      <c r="C172" s="16" t="s">
        <v>67</v>
      </c>
      <c r="D172" s="68">
        <v>0</v>
      </c>
      <c r="E172" s="68">
        <v>35670</v>
      </c>
      <c r="F172" s="68">
        <v>29520</v>
      </c>
      <c r="G172" s="77">
        <f t="shared" si="6"/>
        <v>82.75862068965517</v>
      </c>
      <c r="H172" s="73">
        <f t="shared" si="5"/>
        <v>0.06453660878484911</v>
      </c>
      <c r="I172" s="59"/>
    </row>
    <row r="173" spans="1:9" ht="15" customHeight="1">
      <c r="A173" s="25"/>
      <c r="B173" s="16"/>
      <c r="C173" s="16" t="s">
        <v>234</v>
      </c>
      <c r="D173" s="68">
        <v>16000</v>
      </c>
      <c r="E173" s="68">
        <v>21000</v>
      </c>
      <c r="F173" s="68">
        <v>16371</v>
      </c>
      <c r="G173" s="77">
        <f t="shared" si="6"/>
        <v>77.95714285714286</v>
      </c>
      <c r="H173" s="73">
        <f t="shared" si="5"/>
        <v>0.03579027176208553</v>
      </c>
      <c r="I173" s="59"/>
    </row>
    <row r="174" spans="1:9" ht="15" customHeight="1">
      <c r="A174" s="24"/>
      <c r="B174" s="15" t="s">
        <v>119</v>
      </c>
      <c r="C174" s="16" t="s">
        <v>120</v>
      </c>
      <c r="D174" s="19">
        <f>D175</f>
        <v>1758350</v>
      </c>
      <c r="E174" s="68">
        <v>1758350</v>
      </c>
      <c r="F174" s="68">
        <f>F175</f>
        <v>1344949</v>
      </c>
      <c r="G174" s="77">
        <f t="shared" si="6"/>
        <v>76.48926550459237</v>
      </c>
      <c r="H174" s="73">
        <f t="shared" si="5"/>
        <v>2.940326810588551</v>
      </c>
      <c r="I174" s="59"/>
    </row>
    <row r="175" spans="1:9" ht="15" customHeight="1">
      <c r="A175" s="24"/>
      <c r="B175" s="15"/>
      <c r="C175" s="16" t="s">
        <v>16</v>
      </c>
      <c r="D175" s="68">
        <v>1758350</v>
      </c>
      <c r="E175" s="68">
        <v>1758350</v>
      </c>
      <c r="F175" s="68">
        <v>1344949</v>
      </c>
      <c r="G175" s="77">
        <f t="shared" si="6"/>
        <v>76.48926550459237</v>
      </c>
      <c r="H175" s="73">
        <f t="shared" si="5"/>
        <v>2.940326810588551</v>
      </c>
      <c r="I175" s="59"/>
    </row>
    <row r="176" spans="1:9" ht="15" customHeight="1">
      <c r="A176" s="24"/>
      <c r="B176" s="15"/>
      <c r="C176" s="16" t="s">
        <v>217</v>
      </c>
      <c r="D176" s="68">
        <v>161350</v>
      </c>
      <c r="E176" s="68">
        <v>166220</v>
      </c>
      <c r="F176" s="68">
        <v>146377</v>
      </c>
      <c r="G176" s="77">
        <f t="shared" si="6"/>
        <v>88.0622067139935</v>
      </c>
      <c r="H176" s="73">
        <f t="shared" si="5"/>
        <v>0.32000932195460224</v>
      </c>
      <c r="I176" s="59"/>
    </row>
    <row r="177" spans="1:9" ht="15" customHeight="1">
      <c r="A177" s="24"/>
      <c r="B177" s="15"/>
      <c r="C177" s="16" t="s">
        <v>198</v>
      </c>
      <c r="D177" s="68">
        <v>132000</v>
      </c>
      <c r="E177" s="68">
        <v>132000</v>
      </c>
      <c r="F177" s="68">
        <v>72107</v>
      </c>
      <c r="G177" s="77">
        <f t="shared" si="6"/>
        <v>54.62651515151515</v>
      </c>
      <c r="H177" s="73">
        <f t="shared" si="5"/>
        <v>0.15764028623472612</v>
      </c>
      <c r="I177" s="59"/>
    </row>
    <row r="178" spans="1:9" ht="15" customHeight="1">
      <c r="A178" s="24"/>
      <c r="B178" s="15"/>
      <c r="C178" s="16" t="s">
        <v>234</v>
      </c>
      <c r="D178" s="68">
        <v>1460000</v>
      </c>
      <c r="E178" s="68">
        <v>1460000</v>
      </c>
      <c r="F178" s="68">
        <v>1126335</v>
      </c>
      <c r="G178" s="77">
        <f t="shared" si="6"/>
        <v>77.14623287671233</v>
      </c>
      <c r="H178" s="73">
        <f t="shared" si="5"/>
        <v>2.4623929964662272</v>
      </c>
      <c r="I178" s="59"/>
    </row>
    <row r="179" spans="1:9" ht="15" customHeight="1">
      <c r="A179" s="24"/>
      <c r="B179" s="15" t="s">
        <v>122</v>
      </c>
      <c r="C179" s="16" t="s">
        <v>123</v>
      </c>
      <c r="D179" s="19">
        <f>D180</f>
        <v>583740</v>
      </c>
      <c r="E179" s="68">
        <f>E180</f>
        <v>928020</v>
      </c>
      <c r="F179" s="68">
        <f>F180</f>
        <v>629768</v>
      </c>
      <c r="G179" s="77">
        <f t="shared" si="6"/>
        <v>67.86146850283399</v>
      </c>
      <c r="H179" s="73">
        <f t="shared" si="5"/>
        <v>1.3767984770059911</v>
      </c>
      <c r="I179" s="59"/>
    </row>
    <row r="180" spans="1:9" ht="15" customHeight="1">
      <c r="A180" s="24"/>
      <c r="B180" s="15"/>
      <c r="C180" s="16" t="s">
        <v>16</v>
      </c>
      <c r="D180" s="68">
        <v>583740</v>
      </c>
      <c r="E180" s="68">
        <v>928020</v>
      </c>
      <c r="F180" s="68">
        <v>629768</v>
      </c>
      <c r="G180" s="77">
        <f t="shared" si="6"/>
        <v>67.86146850283399</v>
      </c>
      <c r="H180" s="73">
        <f t="shared" si="5"/>
        <v>1.3767984770059911</v>
      </c>
      <c r="I180" s="59"/>
    </row>
    <row r="181" spans="1:9" ht="15" customHeight="1">
      <c r="A181" s="24"/>
      <c r="B181" s="15"/>
      <c r="C181" s="15" t="s">
        <v>218</v>
      </c>
      <c r="D181" s="68">
        <v>486370</v>
      </c>
      <c r="E181" s="68">
        <v>487514</v>
      </c>
      <c r="F181" s="68">
        <v>363673</v>
      </c>
      <c r="G181" s="77">
        <f t="shared" si="6"/>
        <v>74.59744745791916</v>
      </c>
      <c r="H181" s="73">
        <f t="shared" si="5"/>
        <v>0.7950617251562477</v>
      </c>
      <c r="I181" s="59"/>
    </row>
    <row r="182" spans="1:9" ht="30" customHeight="1">
      <c r="A182" s="24"/>
      <c r="B182" s="15"/>
      <c r="C182" s="84" t="s">
        <v>239</v>
      </c>
      <c r="D182" s="68">
        <v>0</v>
      </c>
      <c r="E182" s="68">
        <v>344898</v>
      </c>
      <c r="F182" s="68">
        <v>197738</v>
      </c>
      <c r="G182" s="77">
        <f t="shared" si="6"/>
        <v>57.332312741738136</v>
      </c>
      <c r="H182" s="73">
        <f t="shared" si="5"/>
        <v>0.4322947136821983</v>
      </c>
      <c r="I182" s="59"/>
    </row>
    <row r="183" spans="1:9" ht="15" customHeight="1">
      <c r="A183" s="24"/>
      <c r="B183" s="15"/>
      <c r="C183" s="16" t="s">
        <v>234</v>
      </c>
      <c r="D183" s="68">
        <v>600</v>
      </c>
      <c r="E183" s="68">
        <v>600</v>
      </c>
      <c r="F183" s="68">
        <v>239</v>
      </c>
      <c r="G183" s="77">
        <f t="shared" si="6"/>
        <v>39.83333333333333</v>
      </c>
      <c r="H183" s="73">
        <f t="shared" si="5"/>
        <v>0.0005225016768150046</v>
      </c>
      <c r="I183" s="59"/>
    </row>
    <row r="184" spans="1:9" ht="29.25" customHeight="1">
      <c r="A184" s="24"/>
      <c r="B184" s="15">
        <v>85220</v>
      </c>
      <c r="C184" s="16" t="s">
        <v>192</v>
      </c>
      <c r="D184" s="19">
        <f>D185</f>
        <v>58100</v>
      </c>
      <c r="E184" s="68">
        <v>58100</v>
      </c>
      <c r="F184" s="68">
        <f>F185</f>
        <v>43575</v>
      </c>
      <c r="G184" s="77">
        <f t="shared" si="6"/>
        <v>75</v>
      </c>
      <c r="H184" s="73">
        <f t="shared" si="5"/>
        <v>0.09526364254064364</v>
      </c>
      <c r="I184" s="59"/>
    </row>
    <row r="185" spans="1:9" ht="15" customHeight="1">
      <c r="A185" s="24"/>
      <c r="B185" s="15"/>
      <c r="C185" s="16" t="s">
        <v>16</v>
      </c>
      <c r="D185" s="68">
        <v>58100</v>
      </c>
      <c r="E185" s="68">
        <v>58100</v>
      </c>
      <c r="F185" s="68">
        <f>F186</f>
        <v>43575</v>
      </c>
      <c r="G185" s="81">
        <f t="shared" si="6"/>
        <v>75</v>
      </c>
      <c r="H185" s="73">
        <f t="shared" si="5"/>
        <v>0.09526364254064364</v>
      </c>
      <c r="I185" s="59"/>
    </row>
    <row r="186" spans="1:9" ht="15" customHeight="1">
      <c r="A186" s="24"/>
      <c r="B186" s="15"/>
      <c r="C186" s="16" t="s">
        <v>194</v>
      </c>
      <c r="D186" s="68">
        <v>58100</v>
      </c>
      <c r="E186" s="68">
        <v>58100</v>
      </c>
      <c r="F186" s="68">
        <v>43575</v>
      </c>
      <c r="G186" s="77">
        <f t="shared" si="6"/>
        <v>75</v>
      </c>
      <c r="H186" s="73">
        <f t="shared" si="5"/>
        <v>0.09526364254064364</v>
      </c>
      <c r="I186" s="59"/>
    </row>
    <row r="187" spans="1:9" ht="15" customHeight="1">
      <c r="A187" s="24"/>
      <c r="B187" s="15" t="s">
        <v>124</v>
      </c>
      <c r="C187" s="16" t="s">
        <v>11</v>
      </c>
      <c r="D187" s="19">
        <f>D188</f>
        <v>5603</v>
      </c>
      <c r="E187" s="68">
        <f>E188</f>
        <v>6003</v>
      </c>
      <c r="F187" s="68">
        <f>F188</f>
        <v>6003</v>
      </c>
      <c r="G187" s="78">
        <f t="shared" si="6"/>
        <v>100</v>
      </c>
      <c r="H187" s="73">
        <f t="shared" si="5"/>
        <v>0.013123755505943403</v>
      </c>
      <c r="I187" s="59"/>
    </row>
    <row r="188" spans="1:9" ht="15" customHeight="1">
      <c r="A188" s="24"/>
      <c r="B188" s="15"/>
      <c r="C188" s="16" t="s">
        <v>16</v>
      </c>
      <c r="D188" s="68">
        <v>5603</v>
      </c>
      <c r="E188" s="68">
        <v>6003</v>
      </c>
      <c r="F188" s="68">
        <v>6003</v>
      </c>
      <c r="G188" s="77">
        <f t="shared" si="6"/>
        <v>100</v>
      </c>
      <c r="H188" s="73">
        <f t="shared" si="5"/>
        <v>0.013123755505943403</v>
      </c>
      <c r="I188" s="59"/>
    </row>
    <row r="189" spans="1:9" ht="30" customHeight="1">
      <c r="A189" s="23" t="s">
        <v>125</v>
      </c>
      <c r="B189" s="12"/>
      <c r="C189" s="13" t="s">
        <v>126</v>
      </c>
      <c r="D189" s="18">
        <f>D190+D193</f>
        <v>3911290</v>
      </c>
      <c r="E189" s="18">
        <f>E190+E193</f>
        <v>3908490</v>
      </c>
      <c r="F189" s="18">
        <f>F190+F193</f>
        <v>2730689</v>
      </c>
      <c r="G189" s="77">
        <f t="shared" si="6"/>
        <v>69.86557468485272</v>
      </c>
      <c r="H189" s="73">
        <f t="shared" si="5"/>
        <v>5.96983088435267</v>
      </c>
      <c r="I189" s="59"/>
    </row>
    <row r="190" spans="1:9" ht="15" customHeight="1">
      <c r="A190" s="24"/>
      <c r="B190" s="15" t="s">
        <v>127</v>
      </c>
      <c r="C190" s="16" t="s">
        <v>128</v>
      </c>
      <c r="D190" s="20">
        <f>D191</f>
        <v>24700</v>
      </c>
      <c r="E190" s="62">
        <v>24700</v>
      </c>
      <c r="F190" s="62">
        <f>F191</f>
        <v>12330</v>
      </c>
      <c r="G190" s="77">
        <f t="shared" si="6"/>
        <v>49.91902834008097</v>
      </c>
      <c r="H190" s="73">
        <f t="shared" si="5"/>
        <v>0.026955839644891247</v>
      </c>
      <c r="I190" s="59"/>
    </row>
    <row r="191" spans="1:9" ht="15" customHeight="1">
      <c r="A191" s="24"/>
      <c r="B191" s="15"/>
      <c r="C191" s="16" t="s">
        <v>58</v>
      </c>
      <c r="D191" s="62">
        <v>24700</v>
      </c>
      <c r="E191" s="62">
        <v>24700</v>
      </c>
      <c r="F191" s="62">
        <f>F192</f>
        <v>12330</v>
      </c>
      <c r="G191" s="77">
        <f t="shared" si="6"/>
        <v>49.91902834008097</v>
      </c>
      <c r="H191" s="73">
        <f t="shared" si="5"/>
        <v>0.026955839644891247</v>
      </c>
      <c r="I191" s="59"/>
    </row>
    <row r="192" spans="1:9" ht="15" customHeight="1">
      <c r="A192" s="24"/>
      <c r="B192" s="15"/>
      <c r="C192" s="16" t="s">
        <v>203</v>
      </c>
      <c r="D192" s="62">
        <v>24700</v>
      </c>
      <c r="E192" s="62">
        <v>24700</v>
      </c>
      <c r="F192" s="62">
        <v>12330</v>
      </c>
      <c r="G192" s="77">
        <f t="shared" si="6"/>
        <v>49.91902834008097</v>
      </c>
      <c r="H192" s="73">
        <f t="shared" si="5"/>
        <v>0.026955839644891247</v>
      </c>
      <c r="I192" s="59"/>
    </row>
    <row r="193" spans="1:11" ht="15" customHeight="1">
      <c r="A193" s="24"/>
      <c r="B193" s="15" t="s">
        <v>129</v>
      </c>
      <c r="C193" s="16" t="s">
        <v>130</v>
      </c>
      <c r="D193" s="19">
        <f>D194</f>
        <v>3886590</v>
      </c>
      <c r="E193" s="68">
        <v>3883790</v>
      </c>
      <c r="F193" s="68">
        <f>F194</f>
        <v>2718359</v>
      </c>
      <c r="G193" s="77">
        <f t="shared" si="6"/>
        <v>69.99243007474657</v>
      </c>
      <c r="H193" s="73">
        <f t="shared" si="5"/>
        <v>5.94287504470778</v>
      </c>
      <c r="I193" s="59"/>
      <c r="K193" s="82"/>
    </row>
    <row r="194" spans="1:11" ht="15" customHeight="1">
      <c r="A194" s="24"/>
      <c r="B194" s="15"/>
      <c r="C194" s="16" t="s">
        <v>16</v>
      </c>
      <c r="D194" s="68">
        <v>3886590</v>
      </c>
      <c r="E194" s="68">
        <v>3883790</v>
      </c>
      <c r="F194" s="68">
        <v>2718359</v>
      </c>
      <c r="G194" s="77">
        <f t="shared" si="6"/>
        <v>69.99243007474657</v>
      </c>
      <c r="H194" s="73">
        <f t="shared" si="5"/>
        <v>5.94287504470778</v>
      </c>
      <c r="I194" s="59"/>
      <c r="K194" s="82"/>
    </row>
    <row r="195" spans="1:11" ht="15" customHeight="1">
      <c r="A195" s="24"/>
      <c r="B195" s="15"/>
      <c r="C195" s="16" t="s">
        <v>212</v>
      </c>
      <c r="D195" s="68">
        <v>3374800</v>
      </c>
      <c r="E195" s="68">
        <v>3393240</v>
      </c>
      <c r="F195" s="68">
        <v>2405286</v>
      </c>
      <c r="G195" s="77">
        <f t="shared" si="6"/>
        <v>70.88464122785302</v>
      </c>
      <c r="H195" s="73">
        <f t="shared" si="5"/>
        <v>5.258435013471361</v>
      </c>
      <c r="I195" s="59"/>
      <c r="K195" s="82"/>
    </row>
    <row r="196" spans="1:11" ht="15" customHeight="1">
      <c r="A196" s="24"/>
      <c r="B196" s="15"/>
      <c r="C196" s="16" t="s">
        <v>67</v>
      </c>
      <c r="D196" s="68">
        <v>0</v>
      </c>
      <c r="E196" s="68">
        <v>0</v>
      </c>
      <c r="F196" s="68">
        <v>0</v>
      </c>
      <c r="G196" s="77">
        <v>0</v>
      </c>
      <c r="H196" s="73">
        <f t="shared" si="5"/>
        <v>0</v>
      </c>
      <c r="I196" s="59"/>
      <c r="K196" s="82"/>
    </row>
    <row r="197" spans="1:11" ht="15" customHeight="1">
      <c r="A197" s="24"/>
      <c r="B197" s="15"/>
      <c r="C197" s="16" t="s">
        <v>234</v>
      </c>
      <c r="D197" s="68">
        <v>3500</v>
      </c>
      <c r="E197" s="68">
        <v>3500</v>
      </c>
      <c r="F197" s="68">
        <v>3235</v>
      </c>
      <c r="G197" s="77">
        <f t="shared" si="6"/>
        <v>92.42857142857143</v>
      </c>
      <c r="H197" s="73">
        <f t="shared" si="5"/>
        <v>0.0070723553326215065</v>
      </c>
      <c r="I197" s="59"/>
      <c r="K197" s="82"/>
    </row>
    <row r="198" spans="1:11" ht="15" customHeight="1">
      <c r="A198" s="23" t="s">
        <v>131</v>
      </c>
      <c r="B198" s="12"/>
      <c r="C198" s="13" t="s">
        <v>132</v>
      </c>
      <c r="D198" s="18">
        <f>D199+D204+D208+D212+D218+D221+D225+D230+D235+D237</f>
        <v>9132667</v>
      </c>
      <c r="E198" s="18">
        <f>E199+E204+E208+E212+E218+E221+E225+E230+E235+E237</f>
        <v>9056584</v>
      </c>
      <c r="F198" s="18">
        <f>F199+F204+F208+F212+F218+F221+F225+F230+F235+F237</f>
        <v>6791083</v>
      </c>
      <c r="G198" s="77">
        <f t="shared" si="6"/>
        <v>74.98503850900074</v>
      </c>
      <c r="H198" s="73">
        <f t="shared" si="5"/>
        <v>14.84666215435093</v>
      </c>
      <c r="I198" s="59"/>
      <c r="K198" s="82"/>
    </row>
    <row r="199" spans="1:11" ht="15" customHeight="1">
      <c r="A199" s="24"/>
      <c r="B199" s="15" t="s">
        <v>133</v>
      </c>
      <c r="C199" s="16" t="s">
        <v>134</v>
      </c>
      <c r="D199" s="19">
        <f>D200+D202</f>
        <v>581684</v>
      </c>
      <c r="E199" s="68">
        <v>470000</v>
      </c>
      <c r="F199" s="68">
        <f>F200</f>
        <v>322058</v>
      </c>
      <c r="G199" s="77">
        <f t="shared" si="6"/>
        <v>68.52297872340426</v>
      </c>
      <c r="H199" s="73">
        <f t="shared" si="5"/>
        <v>0.7040830336053839</v>
      </c>
      <c r="I199" s="59"/>
      <c r="K199" s="82"/>
    </row>
    <row r="200" spans="1:11" ht="15" customHeight="1">
      <c r="A200" s="24"/>
      <c r="B200" s="15"/>
      <c r="C200" s="16" t="s">
        <v>16</v>
      </c>
      <c r="D200" s="68">
        <v>574684</v>
      </c>
      <c r="E200" s="68">
        <v>470000</v>
      </c>
      <c r="F200" s="68">
        <v>322058</v>
      </c>
      <c r="G200" s="77">
        <f t="shared" si="6"/>
        <v>68.52297872340426</v>
      </c>
      <c r="H200" s="73">
        <f aca="true" t="shared" si="7" ref="H200:H263">SUM((F200/45741480)*100)</f>
        <v>0.7040830336053839</v>
      </c>
      <c r="I200" s="59"/>
      <c r="K200" s="82"/>
    </row>
    <row r="201" spans="1:11" ht="15" customHeight="1">
      <c r="A201" s="24"/>
      <c r="B201" s="15"/>
      <c r="C201" s="16" t="s">
        <v>211</v>
      </c>
      <c r="D201" s="68">
        <v>239070</v>
      </c>
      <c r="E201" s="68">
        <v>211557</v>
      </c>
      <c r="F201" s="68">
        <v>155012</v>
      </c>
      <c r="G201" s="77">
        <f t="shared" si="6"/>
        <v>73.27197871022939</v>
      </c>
      <c r="H201" s="73">
        <f t="shared" si="7"/>
        <v>0.33888715450396445</v>
      </c>
      <c r="I201" s="59"/>
      <c r="K201" s="82"/>
    </row>
    <row r="202" spans="1:11" ht="15" customHeight="1">
      <c r="A202" s="24"/>
      <c r="B202" s="15"/>
      <c r="C202" s="16" t="s">
        <v>67</v>
      </c>
      <c r="D202" s="68">
        <v>7000</v>
      </c>
      <c r="E202" s="68">
        <v>0</v>
      </c>
      <c r="F202" s="68">
        <v>0</v>
      </c>
      <c r="G202" s="77">
        <v>0</v>
      </c>
      <c r="H202" s="73">
        <f t="shared" si="7"/>
        <v>0</v>
      </c>
      <c r="I202" s="59"/>
      <c r="K202" s="82"/>
    </row>
    <row r="203" spans="1:11" ht="15" customHeight="1">
      <c r="A203" s="24"/>
      <c r="B203" s="15"/>
      <c r="C203" s="16" t="s">
        <v>234</v>
      </c>
      <c r="D203" s="68">
        <v>1000</v>
      </c>
      <c r="E203" s="68">
        <v>1300</v>
      </c>
      <c r="F203" s="68">
        <v>1165</v>
      </c>
      <c r="G203" s="77">
        <f t="shared" si="6"/>
        <v>89.61538461538461</v>
      </c>
      <c r="H203" s="73">
        <f t="shared" si="7"/>
        <v>0.002546922399537575</v>
      </c>
      <c r="I203" s="59"/>
      <c r="K203" s="82"/>
    </row>
    <row r="204" spans="1:11" ht="28.5" customHeight="1">
      <c r="A204" s="24"/>
      <c r="B204" s="15" t="s">
        <v>135</v>
      </c>
      <c r="C204" s="16" t="s">
        <v>136</v>
      </c>
      <c r="D204" s="68">
        <f>D205</f>
        <v>1123952</v>
      </c>
      <c r="E204" s="68">
        <v>1123952</v>
      </c>
      <c r="F204" s="68">
        <f>F205</f>
        <v>854001</v>
      </c>
      <c r="G204" s="77">
        <f aca="true" t="shared" si="8" ref="G204:G268">F204/E204*100</f>
        <v>75.98198143692969</v>
      </c>
      <c r="H204" s="73">
        <f t="shared" si="7"/>
        <v>1.867016546032179</v>
      </c>
      <c r="I204" s="59"/>
      <c r="K204" s="82"/>
    </row>
    <row r="205" spans="1:11" ht="15" customHeight="1">
      <c r="A205" s="24"/>
      <c r="B205" s="15"/>
      <c r="C205" s="16" t="s">
        <v>16</v>
      </c>
      <c r="D205" s="68">
        <v>1123952</v>
      </c>
      <c r="E205" s="68">
        <v>1123952</v>
      </c>
      <c r="F205" s="68">
        <v>854001</v>
      </c>
      <c r="G205" s="77">
        <f t="shared" si="8"/>
        <v>75.98198143692969</v>
      </c>
      <c r="H205" s="73">
        <f t="shared" si="7"/>
        <v>1.867016546032179</v>
      </c>
      <c r="I205" s="59"/>
      <c r="K205" s="82"/>
    </row>
    <row r="206" spans="1:11" ht="15" customHeight="1">
      <c r="A206" s="24"/>
      <c r="B206" s="15"/>
      <c r="C206" s="16" t="s">
        <v>212</v>
      </c>
      <c r="D206" s="68">
        <v>994222</v>
      </c>
      <c r="E206" s="68">
        <v>990817</v>
      </c>
      <c r="F206" s="68">
        <v>747935</v>
      </c>
      <c r="G206" s="77">
        <f t="shared" si="8"/>
        <v>75.4866943138844</v>
      </c>
      <c r="H206" s="85">
        <f t="shared" si="7"/>
        <v>1.635135111500546</v>
      </c>
      <c r="I206" s="59"/>
      <c r="K206" s="82"/>
    </row>
    <row r="207" spans="1:11" ht="15" customHeight="1">
      <c r="A207" s="24"/>
      <c r="B207" s="15"/>
      <c r="C207" s="16" t="s">
        <v>234</v>
      </c>
      <c r="D207" s="68">
        <v>140</v>
      </c>
      <c r="E207" s="68">
        <v>3545</v>
      </c>
      <c r="F207" s="68">
        <v>3464</v>
      </c>
      <c r="G207" s="77">
        <f t="shared" si="8"/>
        <v>97.71509167842031</v>
      </c>
      <c r="H207" s="73">
        <f t="shared" si="7"/>
        <v>0.007572995014590696</v>
      </c>
      <c r="I207" s="59"/>
      <c r="K207" s="82"/>
    </row>
    <row r="208" spans="1:11" ht="15" customHeight="1">
      <c r="A208" s="24"/>
      <c r="B208" s="15" t="s">
        <v>137</v>
      </c>
      <c r="C208" s="16" t="s">
        <v>138</v>
      </c>
      <c r="D208" s="19">
        <f>D209</f>
        <v>418030</v>
      </c>
      <c r="E208" s="68">
        <f>E209</f>
        <v>448030</v>
      </c>
      <c r="F208" s="68">
        <f>F209</f>
        <v>324858</v>
      </c>
      <c r="G208" s="77">
        <f t="shared" si="8"/>
        <v>72.50809097605071</v>
      </c>
      <c r="H208" s="73">
        <f t="shared" si="7"/>
        <v>0.7102043921622124</v>
      </c>
      <c r="I208" s="59"/>
      <c r="K208" s="82"/>
    </row>
    <row r="209" spans="1:11" ht="15" customHeight="1">
      <c r="A209" s="24"/>
      <c r="B209" s="15"/>
      <c r="C209" s="16" t="s">
        <v>16</v>
      </c>
      <c r="D209" s="68">
        <v>418030</v>
      </c>
      <c r="E209" s="68">
        <v>448030</v>
      </c>
      <c r="F209" s="68">
        <v>324858</v>
      </c>
      <c r="G209" s="77">
        <f t="shared" si="8"/>
        <v>72.50809097605071</v>
      </c>
      <c r="H209" s="73">
        <f t="shared" si="7"/>
        <v>0.7102043921622124</v>
      </c>
      <c r="I209" s="59"/>
      <c r="K209" s="82"/>
    </row>
    <row r="210" spans="1:11" ht="15" customHeight="1">
      <c r="A210" s="24"/>
      <c r="B210" s="15"/>
      <c r="C210" s="16" t="s">
        <v>211</v>
      </c>
      <c r="D210" s="68">
        <v>272290</v>
      </c>
      <c r="E210" s="68">
        <v>270127</v>
      </c>
      <c r="F210" s="68">
        <v>198704</v>
      </c>
      <c r="G210" s="77">
        <f t="shared" si="8"/>
        <v>73.55947387710225</v>
      </c>
      <c r="H210" s="73">
        <f t="shared" si="7"/>
        <v>0.4344065823843042</v>
      </c>
      <c r="I210" s="59"/>
      <c r="K210" s="82"/>
    </row>
    <row r="211" spans="1:11" ht="15" customHeight="1">
      <c r="A211" s="24"/>
      <c r="B211" s="15"/>
      <c r="C211" s="16" t="s">
        <v>234</v>
      </c>
      <c r="D211" s="68">
        <v>500</v>
      </c>
      <c r="E211" s="68">
        <v>540</v>
      </c>
      <c r="F211" s="68">
        <v>479</v>
      </c>
      <c r="G211" s="77">
        <f t="shared" si="8"/>
        <v>88.70370370370371</v>
      </c>
      <c r="H211" s="73">
        <f t="shared" si="7"/>
        <v>0.001047189553114591</v>
      </c>
      <c r="I211" s="59"/>
      <c r="K211" s="82"/>
    </row>
    <row r="212" spans="1:11" ht="15" customHeight="1">
      <c r="A212" s="24"/>
      <c r="B212" s="15" t="s">
        <v>139</v>
      </c>
      <c r="C212" s="16" t="s">
        <v>140</v>
      </c>
      <c r="D212" s="19">
        <f>D215+D213</f>
        <v>3616306</v>
      </c>
      <c r="E212" s="68">
        <f>E213+E215</f>
        <v>3619564</v>
      </c>
      <c r="F212" s="68">
        <f>F213+F215</f>
        <v>2846828</v>
      </c>
      <c r="G212" s="77">
        <f t="shared" si="8"/>
        <v>78.65113035713694</v>
      </c>
      <c r="H212" s="73">
        <f t="shared" si="7"/>
        <v>6.223733906292495</v>
      </c>
      <c r="I212" s="59"/>
      <c r="K212" s="82"/>
    </row>
    <row r="213" spans="1:11" ht="15" customHeight="1">
      <c r="A213" s="24"/>
      <c r="B213" s="15"/>
      <c r="C213" s="16" t="s">
        <v>16</v>
      </c>
      <c r="D213" s="68">
        <v>3616306</v>
      </c>
      <c r="E213" s="68">
        <v>3610764</v>
      </c>
      <c r="F213" s="68">
        <v>2838034</v>
      </c>
      <c r="G213" s="77">
        <f t="shared" si="8"/>
        <v>78.59926597251994</v>
      </c>
      <c r="H213" s="73">
        <f t="shared" si="7"/>
        <v>6.204508468025083</v>
      </c>
      <c r="I213" s="59"/>
      <c r="K213" s="82"/>
    </row>
    <row r="214" spans="1:11" ht="15" customHeight="1">
      <c r="A214" s="24"/>
      <c r="B214" s="15"/>
      <c r="C214" s="16" t="s">
        <v>211</v>
      </c>
      <c r="D214" s="68">
        <v>1872136</v>
      </c>
      <c r="E214" s="68">
        <v>1864664</v>
      </c>
      <c r="F214" s="68">
        <v>1380075</v>
      </c>
      <c r="G214" s="77">
        <f t="shared" si="8"/>
        <v>74.0119935816855</v>
      </c>
      <c r="H214" s="73">
        <f t="shared" si="7"/>
        <v>3.017119253683965</v>
      </c>
      <c r="I214" s="59"/>
      <c r="K214" s="82"/>
    </row>
    <row r="215" spans="1:11" ht="15" customHeight="1">
      <c r="A215" s="24"/>
      <c r="B215" s="15"/>
      <c r="C215" s="16" t="s">
        <v>67</v>
      </c>
      <c r="D215" s="68">
        <v>0</v>
      </c>
      <c r="E215" s="68">
        <v>8800</v>
      </c>
      <c r="F215" s="68">
        <v>8794</v>
      </c>
      <c r="G215" s="77">
        <f t="shared" si="8"/>
        <v>99.93181818181817</v>
      </c>
      <c r="H215" s="73">
        <f t="shared" si="7"/>
        <v>0.019225438267410674</v>
      </c>
      <c r="I215" s="59"/>
      <c r="K215" s="82"/>
    </row>
    <row r="216" spans="1:11" ht="15" customHeight="1">
      <c r="A216" s="24"/>
      <c r="B216" s="15"/>
      <c r="C216" s="16" t="s">
        <v>199</v>
      </c>
      <c r="D216" s="68">
        <v>782166</v>
      </c>
      <c r="E216" s="68">
        <v>785424</v>
      </c>
      <c r="F216" s="68">
        <v>760476</v>
      </c>
      <c r="G216" s="77">
        <f t="shared" si="8"/>
        <v>96.8236264743629</v>
      </c>
      <c r="H216" s="73">
        <f t="shared" si="7"/>
        <v>1.662552239236684</v>
      </c>
      <c r="I216" s="59"/>
      <c r="K216" s="82"/>
    </row>
    <row r="217" spans="1:11" ht="15" customHeight="1">
      <c r="A217" s="24"/>
      <c r="B217" s="15"/>
      <c r="C217" s="16" t="s">
        <v>234</v>
      </c>
      <c r="D217" s="68">
        <v>6000</v>
      </c>
      <c r="E217" s="68">
        <v>13472</v>
      </c>
      <c r="F217" s="68">
        <v>11866</v>
      </c>
      <c r="G217" s="77">
        <f t="shared" si="8"/>
        <v>88.07897862232778</v>
      </c>
      <c r="H217" s="73">
        <f t="shared" si="7"/>
        <v>0.025941443084045376</v>
      </c>
      <c r="I217" s="59"/>
      <c r="K217" s="82"/>
    </row>
    <row r="218" spans="1:11" ht="15" customHeight="1">
      <c r="A218" s="24"/>
      <c r="B218" s="15" t="s">
        <v>141</v>
      </c>
      <c r="C218" s="16" t="s">
        <v>142</v>
      </c>
      <c r="D218" s="19">
        <f>D219</f>
        <v>30772</v>
      </c>
      <c r="E218" s="68">
        <v>30772</v>
      </c>
      <c r="F218" s="68">
        <f>F219</f>
        <v>22540</v>
      </c>
      <c r="G218" s="77">
        <f t="shared" si="8"/>
        <v>73.24840764331209</v>
      </c>
      <c r="H218" s="73">
        <f t="shared" si="7"/>
        <v>0.04927693638246947</v>
      </c>
      <c r="I218" s="59"/>
      <c r="K218" s="82"/>
    </row>
    <row r="219" spans="1:11" ht="15" customHeight="1">
      <c r="A219" s="24"/>
      <c r="B219" s="15"/>
      <c r="C219" s="16" t="s">
        <v>16</v>
      </c>
      <c r="D219" s="68">
        <v>30772</v>
      </c>
      <c r="E219" s="68">
        <v>30772</v>
      </c>
      <c r="F219" s="68">
        <f>F220</f>
        <v>22540</v>
      </c>
      <c r="G219" s="77">
        <f t="shared" si="8"/>
        <v>73.24840764331209</v>
      </c>
      <c r="H219" s="73">
        <f t="shared" si="7"/>
        <v>0.04927693638246947</v>
      </c>
      <c r="I219" s="59"/>
      <c r="K219" s="82"/>
    </row>
    <row r="220" spans="1:11" ht="15" customHeight="1">
      <c r="A220" s="24"/>
      <c r="B220" s="15"/>
      <c r="C220" s="16" t="s">
        <v>234</v>
      </c>
      <c r="D220" s="68">
        <v>30772</v>
      </c>
      <c r="E220" s="68">
        <v>30772</v>
      </c>
      <c r="F220" s="68">
        <v>22540</v>
      </c>
      <c r="G220" s="77">
        <f t="shared" si="8"/>
        <v>73.24840764331209</v>
      </c>
      <c r="H220" s="73">
        <f t="shared" si="7"/>
        <v>0.04927693638246947</v>
      </c>
      <c r="I220" s="59"/>
      <c r="K220" s="82"/>
    </row>
    <row r="221" spans="1:11" ht="15" customHeight="1">
      <c r="A221" s="24"/>
      <c r="B221" s="15" t="s">
        <v>143</v>
      </c>
      <c r="C221" s="16" t="s">
        <v>144</v>
      </c>
      <c r="D221" s="19">
        <f>D222</f>
        <v>311394</v>
      </c>
      <c r="E221" s="68">
        <f>E222</f>
        <v>312691</v>
      </c>
      <c r="F221" s="68">
        <f>F222</f>
        <v>220657</v>
      </c>
      <c r="G221" s="77">
        <f t="shared" si="8"/>
        <v>70.56710938274526</v>
      </c>
      <c r="H221" s="73">
        <f t="shared" si="7"/>
        <v>0.4824002196693242</v>
      </c>
      <c r="I221" s="59"/>
      <c r="K221" s="82"/>
    </row>
    <row r="222" spans="1:11" ht="15" customHeight="1">
      <c r="A222" s="24"/>
      <c r="B222" s="15"/>
      <c r="C222" s="16" t="s">
        <v>16</v>
      </c>
      <c r="D222" s="68">
        <v>311394</v>
      </c>
      <c r="E222" s="68">
        <v>312691</v>
      </c>
      <c r="F222" s="68">
        <v>220657</v>
      </c>
      <c r="G222" s="77">
        <f t="shared" si="8"/>
        <v>70.56710938274526</v>
      </c>
      <c r="H222" s="85">
        <f t="shared" si="7"/>
        <v>0.4824002196693242</v>
      </c>
      <c r="I222" s="59"/>
      <c r="K222" s="82"/>
    </row>
    <row r="223" spans="1:11" ht="15" customHeight="1">
      <c r="A223" s="24"/>
      <c r="B223" s="15"/>
      <c r="C223" s="16" t="s">
        <v>219</v>
      </c>
      <c r="D223" s="68">
        <v>0</v>
      </c>
      <c r="E223" s="68">
        <v>0</v>
      </c>
      <c r="F223" s="68">
        <v>0</v>
      </c>
      <c r="G223" s="77">
        <v>0</v>
      </c>
      <c r="H223" s="73">
        <f t="shared" si="7"/>
        <v>0</v>
      </c>
      <c r="I223" s="59"/>
      <c r="K223" s="82"/>
    </row>
    <row r="224" spans="1:11" ht="15" customHeight="1">
      <c r="A224" s="24"/>
      <c r="B224" s="15"/>
      <c r="C224" s="16" t="s">
        <v>200</v>
      </c>
      <c r="D224" s="68">
        <v>311394</v>
      </c>
      <c r="E224" s="68">
        <v>312691</v>
      </c>
      <c r="F224" s="68">
        <v>220567</v>
      </c>
      <c r="G224" s="77">
        <f t="shared" si="8"/>
        <v>70.53832697455316</v>
      </c>
      <c r="H224" s="73">
        <f t="shared" si="7"/>
        <v>0.4822034617157119</v>
      </c>
      <c r="I224" s="59"/>
      <c r="K224" s="82"/>
    </row>
    <row r="225" spans="1:11" ht="15" customHeight="1">
      <c r="A225" s="24"/>
      <c r="B225" s="15">
        <v>85420</v>
      </c>
      <c r="C225" s="16" t="s">
        <v>182</v>
      </c>
      <c r="D225" s="68">
        <f>D226</f>
        <v>1426345</v>
      </c>
      <c r="E225" s="68">
        <v>1426345</v>
      </c>
      <c r="F225" s="68">
        <f>F226</f>
        <v>1010539</v>
      </c>
      <c r="G225" s="77">
        <f t="shared" si="8"/>
        <v>70.84814683684523</v>
      </c>
      <c r="H225" s="73">
        <f t="shared" si="7"/>
        <v>2.209239840949615</v>
      </c>
      <c r="I225" s="59"/>
      <c r="K225" s="82"/>
    </row>
    <row r="226" spans="1:11" ht="15" customHeight="1">
      <c r="A226" s="24"/>
      <c r="B226" s="15"/>
      <c r="C226" s="16" t="s">
        <v>16</v>
      </c>
      <c r="D226" s="68">
        <v>1426345</v>
      </c>
      <c r="E226" s="68">
        <v>1426345</v>
      </c>
      <c r="F226" s="68">
        <v>1010539</v>
      </c>
      <c r="G226" s="77">
        <f t="shared" si="8"/>
        <v>70.84814683684523</v>
      </c>
      <c r="H226" s="73">
        <f t="shared" si="7"/>
        <v>2.209239840949615</v>
      </c>
      <c r="I226" s="59"/>
      <c r="K226" s="82"/>
    </row>
    <row r="227" spans="1:9" ht="15" customHeight="1">
      <c r="A227" s="24"/>
      <c r="B227" s="15"/>
      <c r="C227" s="16" t="s">
        <v>219</v>
      </c>
      <c r="D227" s="68">
        <v>1094075</v>
      </c>
      <c r="E227" s="68">
        <v>1084118</v>
      </c>
      <c r="F227" s="68">
        <v>779923</v>
      </c>
      <c r="G227" s="77">
        <f t="shared" si="8"/>
        <v>71.9407850436945</v>
      </c>
      <c r="H227" s="73">
        <f t="shared" si="7"/>
        <v>1.7050672606133428</v>
      </c>
      <c r="I227" s="59"/>
    </row>
    <row r="228" spans="1:9" ht="15" customHeight="1">
      <c r="A228" s="24"/>
      <c r="B228" s="15"/>
      <c r="C228" s="16" t="s">
        <v>189</v>
      </c>
      <c r="D228" s="68">
        <v>0</v>
      </c>
      <c r="E228" s="68">
        <v>0</v>
      </c>
      <c r="F228" s="68">
        <v>0</v>
      </c>
      <c r="G228" s="78">
        <v>0</v>
      </c>
      <c r="H228" s="85">
        <f t="shared" si="7"/>
        <v>0</v>
      </c>
      <c r="I228" s="59"/>
    </row>
    <row r="229" spans="1:9" ht="15" customHeight="1">
      <c r="A229" s="24"/>
      <c r="B229" s="15"/>
      <c r="C229" s="16" t="s">
        <v>234</v>
      </c>
      <c r="D229" s="68">
        <v>1000</v>
      </c>
      <c r="E229" s="68">
        <v>1000</v>
      </c>
      <c r="F229" s="68">
        <v>200</v>
      </c>
      <c r="G229" s="77">
        <f t="shared" si="8"/>
        <v>20</v>
      </c>
      <c r="H229" s="73">
        <f t="shared" si="7"/>
        <v>0.0004372398969163219</v>
      </c>
      <c r="I229" s="59"/>
    </row>
    <row r="230" spans="1:9" ht="15" customHeight="1">
      <c r="A230" s="24"/>
      <c r="B230" s="15">
        <v>85421</v>
      </c>
      <c r="C230" s="16" t="s">
        <v>183</v>
      </c>
      <c r="D230" s="19">
        <f>D231</f>
        <v>1532010</v>
      </c>
      <c r="E230" s="68">
        <f>E231</f>
        <v>1537611</v>
      </c>
      <c r="F230" s="68">
        <f>F231</f>
        <v>1132144</v>
      </c>
      <c r="G230" s="77">
        <f t="shared" si="8"/>
        <v>73.6300663821994</v>
      </c>
      <c r="H230" s="73">
        <f t="shared" si="7"/>
        <v>2.4750926292721616</v>
      </c>
      <c r="I230" s="59"/>
    </row>
    <row r="231" spans="1:9" ht="15" customHeight="1">
      <c r="A231" s="24"/>
      <c r="B231" s="15"/>
      <c r="C231" s="16" t="s">
        <v>16</v>
      </c>
      <c r="D231" s="68">
        <v>1532010</v>
      </c>
      <c r="E231" s="68">
        <v>1537611</v>
      </c>
      <c r="F231" s="68">
        <v>1132144</v>
      </c>
      <c r="G231" s="77">
        <f t="shared" si="8"/>
        <v>73.6300663821994</v>
      </c>
      <c r="H231" s="85">
        <f t="shared" si="7"/>
        <v>2.4750926292721616</v>
      </c>
      <c r="I231" s="59"/>
    </row>
    <row r="232" spans="1:9" ht="15" customHeight="1">
      <c r="A232" s="24"/>
      <c r="B232" s="15"/>
      <c r="C232" s="16" t="s">
        <v>28</v>
      </c>
      <c r="D232" s="68">
        <v>0</v>
      </c>
      <c r="E232" s="68">
        <v>0</v>
      </c>
      <c r="F232" s="68">
        <v>0</v>
      </c>
      <c r="G232" s="77">
        <v>0</v>
      </c>
      <c r="H232" s="73">
        <f t="shared" si="7"/>
        <v>0</v>
      </c>
      <c r="I232" s="59"/>
    </row>
    <row r="233" spans="1:9" ht="15" customHeight="1">
      <c r="A233" s="24"/>
      <c r="B233" s="15"/>
      <c r="C233" s="16" t="s">
        <v>220</v>
      </c>
      <c r="D233" s="68">
        <v>1216432</v>
      </c>
      <c r="E233" s="68">
        <v>1205845</v>
      </c>
      <c r="F233" s="68">
        <v>918778</v>
      </c>
      <c r="G233" s="77">
        <f t="shared" si="8"/>
        <v>76.19370648798146</v>
      </c>
      <c r="H233" s="85">
        <f t="shared" si="7"/>
        <v>2.008631990044922</v>
      </c>
      <c r="I233" s="59"/>
    </row>
    <row r="234" spans="1:9" ht="15" customHeight="1">
      <c r="A234" s="24"/>
      <c r="B234" s="15"/>
      <c r="C234" s="16" t="s">
        <v>234</v>
      </c>
      <c r="D234" s="68">
        <v>2000</v>
      </c>
      <c r="E234" s="68">
        <v>2000</v>
      </c>
      <c r="F234" s="68">
        <v>200</v>
      </c>
      <c r="G234" s="77">
        <f t="shared" si="8"/>
        <v>10</v>
      </c>
      <c r="H234" s="73">
        <f t="shared" si="7"/>
        <v>0.0004372398969163219</v>
      </c>
      <c r="I234" s="59"/>
    </row>
    <row r="235" spans="1:9" ht="15" customHeight="1">
      <c r="A235" s="23"/>
      <c r="B235" s="15" t="s">
        <v>146</v>
      </c>
      <c r="C235" s="16" t="s">
        <v>101</v>
      </c>
      <c r="D235" s="19">
        <f>D236</f>
        <v>28309</v>
      </c>
      <c r="E235" s="68">
        <v>28309</v>
      </c>
      <c r="F235" s="68">
        <f>F236</f>
        <v>5672</v>
      </c>
      <c r="G235" s="77">
        <f t="shared" si="8"/>
        <v>20.036030944222684</v>
      </c>
      <c r="H235" s="73">
        <f t="shared" si="7"/>
        <v>0.012400123476546888</v>
      </c>
      <c r="I235" s="59"/>
    </row>
    <row r="236" spans="1:9" ht="15" customHeight="1">
      <c r="A236" s="23"/>
      <c r="B236" s="15"/>
      <c r="C236" s="16" t="s">
        <v>16</v>
      </c>
      <c r="D236" s="68">
        <v>28309</v>
      </c>
      <c r="E236" s="68">
        <v>28309</v>
      </c>
      <c r="F236" s="68">
        <v>5672</v>
      </c>
      <c r="G236" s="77">
        <f t="shared" si="8"/>
        <v>20.036030944222684</v>
      </c>
      <c r="H236" s="73">
        <f t="shared" si="7"/>
        <v>0.012400123476546888</v>
      </c>
      <c r="I236" s="59"/>
    </row>
    <row r="237" spans="1:9" ht="15" customHeight="1">
      <c r="A237" s="23"/>
      <c r="B237" s="15" t="s">
        <v>147</v>
      </c>
      <c r="C237" s="16" t="s">
        <v>11</v>
      </c>
      <c r="D237" s="19">
        <f>D238</f>
        <v>63865</v>
      </c>
      <c r="E237" s="68">
        <f>E238</f>
        <v>59310</v>
      </c>
      <c r="F237" s="68">
        <f>F238</f>
        <v>51786</v>
      </c>
      <c r="G237" s="77">
        <f t="shared" si="8"/>
        <v>87.31411229135053</v>
      </c>
      <c r="H237" s="73">
        <f t="shared" si="7"/>
        <v>0.11321452650854323</v>
      </c>
      <c r="I237" s="59"/>
    </row>
    <row r="238" spans="1:9" ht="15" customHeight="1">
      <c r="A238" s="23"/>
      <c r="B238" s="15"/>
      <c r="C238" s="16" t="s">
        <v>148</v>
      </c>
      <c r="D238" s="68">
        <v>63865</v>
      </c>
      <c r="E238" s="68">
        <v>59310</v>
      </c>
      <c r="F238" s="68">
        <v>51786</v>
      </c>
      <c r="G238" s="77">
        <f t="shared" si="8"/>
        <v>87.31411229135053</v>
      </c>
      <c r="H238" s="73">
        <f t="shared" si="7"/>
        <v>0.11321452650854323</v>
      </c>
      <c r="I238" s="59"/>
    </row>
    <row r="239" spans="1:9" ht="15" customHeight="1">
      <c r="A239" s="23"/>
      <c r="B239" s="15"/>
      <c r="C239" s="16" t="s">
        <v>234</v>
      </c>
      <c r="D239" s="68">
        <v>4170</v>
      </c>
      <c r="E239" s="68">
        <v>4170</v>
      </c>
      <c r="F239" s="68">
        <v>0</v>
      </c>
      <c r="G239" s="77">
        <f t="shared" si="8"/>
        <v>0</v>
      </c>
      <c r="H239" s="73">
        <f t="shared" si="7"/>
        <v>0</v>
      </c>
      <c r="I239" s="59"/>
    </row>
    <row r="240" spans="1:9" ht="30" customHeight="1">
      <c r="A240" s="23" t="s">
        <v>149</v>
      </c>
      <c r="B240" s="12"/>
      <c r="C240" s="13" t="s">
        <v>150</v>
      </c>
      <c r="D240" s="18">
        <f>D241+D244</f>
        <v>157000</v>
      </c>
      <c r="E240" s="18">
        <f>E241+E244</f>
        <v>82626</v>
      </c>
      <c r="F240" s="63">
        <f>F244+F241</f>
        <v>20846</v>
      </c>
      <c r="G240" s="78">
        <f t="shared" si="8"/>
        <v>25.229346694744997</v>
      </c>
      <c r="H240" s="73">
        <f t="shared" si="7"/>
        <v>0.04557351445558823</v>
      </c>
      <c r="I240" s="59"/>
    </row>
    <row r="241" spans="1:9" ht="15" customHeight="1">
      <c r="A241" s="24"/>
      <c r="B241" s="15">
        <v>90002</v>
      </c>
      <c r="C241" s="16" t="s">
        <v>207</v>
      </c>
      <c r="D241" s="62">
        <f>D242</f>
        <v>132000</v>
      </c>
      <c r="E241" s="62">
        <f>E242</f>
        <v>61122</v>
      </c>
      <c r="F241" s="62">
        <f>F242</f>
        <v>496</v>
      </c>
      <c r="G241" s="77">
        <f t="shared" si="8"/>
        <v>0.8114917705572461</v>
      </c>
      <c r="H241" s="73">
        <f t="shared" si="7"/>
        <v>0.0010843549443524784</v>
      </c>
      <c r="I241" s="59"/>
    </row>
    <row r="242" spans="1:9" ht="15" customHeight="1">
      <c r="A242" s="24"/>
      <c r="B242" s="15"/>
      <c r="C242" s="16" t="s">
        <v>58</v>
      </c>
      <c r="D242" s="62">
        <v>132000</v>
      </c>
      <c r="E242" s="62">
        <v>61122</v>
      </c>
      <c r="F242" s="62">
        <v>496</v>
      </c>
      <c r="G242" s="77">
        <f t="shared" si="8"/>
        <v>0.8114917705572461</v>
      </c>
      <c r="H242" s="73">
        <f t="shared" si="7"/>
        <v>0.0010843549443524784</v>
      </c>
      <c r="I242" s="59"/>
    </row>
    <row r="243" spans="1:12" ht="15" customHeight="1">
      <c r="A243" s="24"/>
      <c r="B243" s="15"/>
      <c r="C243" s="16" t="s">
        <v>208</v>
      </c>
      <c r="D243" s="62">
        <v>90000</v>
      </c>
      <c r="E243" s="62">
        <v>31106</v>
      </c>
      <c r="F243" s="62">
        <v>0</v>
      </c>
      <c r="G243" s="77">
        <f t="shared" si="8"/>
        <v>0</v>
      </c>
      <c r="H243" s="73">
        <f t="shared" si="7"/>
        <v>0</v>
      </c>
      <c r="I243" s="59"/>
      <c r="K243" s="82"/>
      <c r="L243" s="9"/>
    </row>
    <row r="244" spans="1:12" ht="15" customHeight="1">
      <c r="A244" s="24"/>
      <c r="B244" s="15">
        <v>90095</v>
      </c>
      <c r="C244" s="16" t="s">
        <v>11</v>
      </c>
      <c r="D244" s="62">
        <f>D245</f>
        <v>25000</v>
      </c>
      <c r="E244" s="62">
        <f>E245</f>
        <v>21504</v>
      </c>
      <c r="F244" s="62">
        <f>F245</f>
        <v>20350</v>
      </c>
      <c r="G244" s="77">
        <f t="shared" si="8"/>
        <v>94.63355654761905</v>
      </c>
      <c r="H244" s="73">
        <f t="shared" si="7"/>
        <v>0.044489159511235755</v>
      </c>
      <c r="I244" s="59"/>
      <c r="K244" s="82"/>
      <c r="L244" s="9"/>
    </row>
    <row r="245" spans="1:12" ht="15" customHeight="1">
      <c r="A245" s="24"/>
      <c r="B245" s="15"/>
      <c r="C245" s="16" t="s">
        <v>58</v>
      </c>
      <c r="D245" s="62">
        <v>25000</v>
      </c>
      <c r="E245" s="62">
        <v>21504</v>
      </c>
      <c r="F245" s="62">
        <v>20350</v>
      </c>
      <c r="G245" s="78">
        <f t="shared" si="8"/>
        <v>94.63355654761905</v>
      </c>
      <c r="H245" s="73">
        <f t="shared" si="7"/>
        <v>0.044489159511235755</v>
      </c>
      <c r="I245" s="59"/>
      <c r="K245" s="82"/>
      <c r="L245" s="9"/>
    </row>
    <row r="246" spans="1:12" ht="15" customHeight="1">
      <c r="A246" s="24"/>
      <c r="B246" s="15"/>
      <c r="C246" s="16" t="s">
        <v>208</v>
      </c>
      <c r="D246" s="62">
        <v>0</v>
      </c>
      <c r="E246" s="62">
        <v>0</v>
      </c>
      <c r="F246" s="62">
        <v>0</v>
      </c>
      <c r="G246" s="77">
        <v>0</v>
      </c>
      <c r="H246" s="73">
        <f t="shared" si="7"/>
        <v>0</v>
      </c>
      <c r="I246" s="59"/>
      <c r="K246" s="82"/>
      <c r="L246" s="9"/>
    </row>
    <row r="247" spans="1:12" ht="30" customHeight="1">
      <c r="A247" s="23" t="s">
        <v>153</v>
      </c>
      <c r="B247" s="12"/>
      <c r="C247" s="13" t="s">
        <v>154</v>
      </c>
      <c r="D247" s="18">
        <f>D248+D253</f>
        <v>106000</v>
      </c>
      <c r="E247" s="18">
        <f>E248+E253</f>
        <v>108000</v>
      </c>
      <c r="F247" s="18">
        <f>F248+F253</f>
        <v>79250</v>
      </c>
      <c r="G247" s="77">
        <f t="shared" si="8"/>
        <v>73.37962962962963</v>
      </c>
      <c r="H247" s="73">
        <f t="shared" si="7"/>
        <v>0.17325630915309256</v>
      </c>
      <c r="I247" s="59"/>
      <c r="K247" s="82"/>
      <c r="L247" s="9"/>
    </row>
    <row r="248" spans="1:12" ht="15" customHeight="1">
      <c r="A248" s="24"/>
      <c r="B248" s="15" t="s">
        <v>155</v>
      </c>
      <c r="C248" s="16" t="s">
        <v>156</v>
      </c>
      <c r="D248" s="68">
        <v>46000</v>
      </c>
      <c r="E248" s="68">
        <f>E251</f>
        <v>48000</v>
      </c>
      <c r="F248" s="68">
        <f>F251</f>
        <v>39250</v>
      </c>
      <c r="G248" s="77">
        <f t="shared" si="8"/>
        <v>81.77083333333334</v>
      </c>
      <c r="H248" s="73">
        <f t="shared" si="7"/>
        <v>0.08580832976982818</v>
      </c>
      <c r="I248" s="59"/>
      <c r="K248" s="82"/>
      <c r="L248" s="9"/>
    </row>
    <row r="249" spans="1:12" ht="15" customHeight="1">
      <c r="A249" s="24"/>
      <c r="B249" s="15"/>
      <c r="C249" s="16" t="s">
        <v>174</v>
      </c>
      <c r="D249" s="68">
        <v>27000</v>
      </c>
      <c r="E249" s="68">
        <v>27000</v>
      </c>
      <c r="F249" s="68">
        <v>27000</v>
      </c>
      <c r="G249" s="77">
        <f t="shared" si="8"/>
        <v>100</v>
      </c>
      <c r="H249" s="73">
        <f t="shared" si="7"/>
        <v>0.059027386083703455</v>
      </c>
      <c r="I249" s="59"/>
      <c r="K249" s="82"/>
      <c r="L249" s="9"/>
    </row>
    <row r="250" spans="1:12" ht="15" customHeight="1">
      <c r="A250" s="24"/>
      <c r="B250" s="15"/>
      <c r="C250" s="16" t="s">
        <v>219</v>
      </c>
      <c r="D250" s="68">
        <v>0</v>
      </c>
      <c r="E250" s="68">
        <v>0</v>
      </c>
      <c r="F250" s="68">
        <v>0</v>
      </c>
      <c r="G250" s="77">
        <v>0</v>
      </c>
      <c r="H250" s="73">
        <f t="shared" si="7"/>
        <v>0</v>
      </c>
      <c r="I250" s="59"/>
      <c r="K250" s="82"/>
      <c r="L250" s="9"/>
    </row>
    <row r="251" spans="1:12" ht="15" customHeight="1">
      <c r="A251" s="24"/>
      <c r="B251" s="15"/>
      <c r="C251" s="16" t="s">
        <v>16</v>
      </c>
      <c r="D251" s="68">
        <v>46000</v>
      </c>
      <c r="E251" s="68">
        <v>48000</v>
      </c>
      <c r="F251" s="68">
        <v>39250</v>
      </c>
      <c r="G251" s="77">
        <f t="shared" si="8"/>
        <v>81.77083333333334</v>
      </c>
      <c r="H251" s="73">
        <f t="shared" si="7"/>
        <v>0.08580832976982818</v>
      </c>
      <c r="I251" s="59"/>
      <c r="K251" s="82"/>
      <c r="L251" s="9"/>
    </row>
    <row r="252" spans="1:12" ht="15" customHeight="1">
      <c r="A252" s="24"/>
      <c r="B252" s="15"/>
      <c r="C252" s="16" t="s">
        <v>234</v>
      </c>
      <c r="D252" s="68">
        <v>5500</v>
      </c>
      <c r="E252" s="68">
        <v>5500</v>
      </c>
      <c r="F252" s="68"/>
      <c r="G252" s="77">
        <f t="shared" si="8"/>
        <v>0</v>
      </c>
      <c r="H252" s="73">
        <f t="shared" si="7"/>
        <v>0</v>
      </c>
      <c r="I252" s="59"/>
      <c r="K252" s="82"/>
      <c r="L252" s="9"/>
    </row>
    <row r="253" spans="1:12" ht="15" customHeight="1">
      <c r="A253" s="24"/>
      <c r="B253" s="15" t="s">
        <v>157</v>
      </c>
      <c r="C253" s="16" t="s">
        <v>158</v>
      </c>
      <c r="D253" s="19">
        <f>D254</f>
        <v>60000</v>
      </c>
      <c r="E253" s="68">
        <v>60000</v>
      </c>
      <c r="F253" s="68">
        <f>F254</f>
        <v>40000</v>
      </c>
      <c r="G253" s="77">
        <f t="shared" si="8"/>
        <v>66.66666666666666</v>
      </c>
      <c r="H253" s="73">
        <f t="shared" si="7"/>
        <v>0.08744797938326437</v>
      </c>
      <c r="I253" s="59"/>
      <c r="K253" s="82"/>
      <c r="L253" s="9"/>
    </row>
    <row r="254" spans="1:12" ht="15" customHeight="1">
      <c r="A254" s="24"/>
      <c r="B254" s="15"/>
      <c r="C254" s="16" t="s">
        <v>16</v>
      </c>
      <c r="D254" s="68">
        <v>60000</v>
      </c>
      <c r="E254" s="68">
        <v>60000</v>
      </c>
      <c r="F254" s="68">
        <v>40000</v>
      </c>
      <c r="G254" s="77">
        <f t="shared" si="8"/>
        <v>66.66666666666666</v>
      </c>
      <c r="H254" s="73">
        <f t="shared" si="7"/>
        <v>0.08744797938326437</v>
      </c>
      <c r="I254" s="59"/>
      <c r="K254" s="82"/>
      <c r="L254" s="9"/>
    </row>
    <row r="255" spans="1:12" ht="30" customHeight="1">
      <c r="A255" s="26"/>
      <c r="B255" s="11"/>
      <c r="C255" s="50" t="s">
        <v>238</v>
      </c>
      <c r="D255" s="68">
        <v>60000</v>
      </c>
      <c r="E255" s="68">
        <v>60000</v>
      </c>
      <c r="F255" s="68">
        <v>40000</v>
      </c>
      <c r="G255" s="78">
        <f t="shared" si="8"/>
        <v>66.66666666666666</v>
      </c>
      <c r="H255" s="73">
        <f t="shared" si="7"/>
        <v>0.08744797938326437</v>
      </c>
      <c r="I255" s="59"/>
      <c r="K255" s="82"/>
      <c r="L255" s="9"/>
    </row>
    <row r="256" spans="1:12" ht="15" customHeight="1">
      <c r="A256" s="23" t="s">
        <v>159</v>
      </c>
      <c r="B256" s="12"/>
      <c r="C256" s="13" t="s">
        <v>228</v>
      </c>
      <c r="D256" s="18">
        <f>D257</f>
        <v>110000</v>
      </c>
      <c r="E256" s="18">
        <f>E257</f>
        <v>110000</v>
      </c>
      <c r="F256" s="63">
        <f>F257</f>
        <v>105045</v>
      </c>
      <c r="G256" s="77">
        <f t="shared" si="8"/>
        <v>95.49545454545455</v>
      </c>
      <c r="H256" s="73">
        <f t="shared" si="7"/>
        <v>0.2296493248578752</v>
      </c>
      <c r="I256" s="59"/>
      <c r="K256" s="82"/>
      <c r="L256" s="9"/>
    </row>
    <row r="257" spans="1:12" ht="15" customHeight="1">
      <c r="A257" s="24"/>
      <c r="B257" s="15" t="s">
        <v>161</v>
      </c>
      <c r="C257" s="16" t="s">
        <v>229</v>
      </c>
      <c r="D257" s="19">
        <f>D258+D259</f>
        <v>110000</v>
      </c>
      <c r="E257" s="68">
        <v>110000</v>
      </c>
      <c r="F257" s="68">
        <f>F258</f>
        <v>105045</v>
      </c>
      <c r="G257" s="77">
        <f t="shared" si="8"/>
        <v>95.49545454545455</v>
      </c>
      <c r="H257" s="73">
        <f t="shared" si="7"/>
        <v>0.2296493248578752</v>
      </c>
      <c r="I257" s="59"/>
      <c r="K257" s="82"/>
      <c r="L257" s="9"/>
    </row>
    <row r="258" spans="1:12" ht="15" customHeight="1">
      <c r="A258" s="24"/>
      <c r="B258" s="15"/>
      <c r="C258" s="16" t="s">
        <v>16</v>
      </c>
      <c r="D258" s="68">
        <v>110000</v>
      </c>
      <c r="E258" s="68">
        <v>110000</v>
      </c>
      <c r="F258" s="68">
        <v>105045</v>
      </c>
      <c r="G258" s="77">
        <f t="shared" si="8"/>
        <v>95.49545454545455</v>
      </c>
      <c r="H258" s="73">
        <f t="shared" si="7"/>
        <v>0.2296493248578752</v>
      </c>
      <c r="I258" s="59"/>
      <c r="K258" s="82"/>
      <c r="L258" s="9"/>
    </row>
    <row r="259" spans="1:12" ht="15" customHeight="1">
      <c r="A259" s="24"/>
      <c r="B259" s="15"/>
      <c r="C259" s="16" t="s">
        <v>28</v>
      </c>
      <c r="D259" s="68">
        <v>0</v>
      </c>
      <c r="E259" s="68">
        <v>0</v>
      </c>
      <c r="F259" s="68">
        <v>0</v>
      </c>
      <c r="G259" s="78">
        <v>0</v>
      </c>
      <c r="H259" s="73">
        <f t="shared" si="7"/>
        <v>0</v>
      </c>
      <c r="I259" s="59"/>
      <c r="K259" s="82"/>
      <c r="L259" s="9"/>
    </row>
    <row r="260" spans="1:12" ht="15" customHeight="1">
      <c r="A260" s="24"/>
      <c r="B260" s="15"/>
      <c r="C260" s="16" t="s">
        <v>219</v>
      </c>
      <c r="D260" s="68">
        <v>0</v>
      </c>
      <c r="E260" s="68">
        <v>0</v>
      </c>
      <c r="F260" s="68">
        <v>0</v>
      </c>
      <c r="G260" s="77">
        <v>0</v>
      </c>
      <c r="H260" s="73">
        <f t="shared" si="7"/>
        <v>0</v>
      </c>
      <c r="I260" s="59"/>
      <c r="K260" s="82"/>
      <c r="L260" s="9"/>
    </row>
    <row r="261" spans="1:12" ht="15" customHeight="1">
      <c r="A261" s="24"/>
      <c r="B261" s="15"/>
      <c r="C261" s="16" t="s">
        <v>163</v>
      </c>
      <c r="D261" s="68">
        <v>80000</v>
      </c>
      <c r="E261" s="68">
        <v>81000</v>
      </c>
      <c r="F261" s="68">
        <v>80000</v>
      </c>
      <c r="G261" s="77">
        <f t="shared" si="8"/>
        <v>98.76543209876543</v>
      </c>
      <c r="H261" s="73">
        <f t="shared" si="7"/>
        <v>0.17489595876652875</v>
      </c>
      <c r="I261" s="59"/>
      <c r="K261" s="82"/>
      <c r="L261" s="9"/>
    </row>
    <row r="262" spans="1:12" ht="15" customHeight="1">
      <c r="A262" s="23"/>
      <c r="B262" s="12"/>
      <c r="C262" s="13" t="s">
        <v>164</v>
      </c>
      <c r="D262" s="18">
        <f>D7+D16+D23+D26+D41+D46+D50+D62+D89+D92+D105+D114+D152+D161+D189+D198+D247+D256+D108+D240</f>
        <v>60951111</v>
      </c>
      <c r="E262" s="18">
        <f>E7+E16+E23+E26+E41+E46+E50+E62+E89+E92+E105+E114+E152+E161+E189+E198+E247+E256+E108+E240</f>
        <v>82468348</v>
      </c>
      <c r="F262" s="18">
        <f>F7+F16+F23+F26+F41+F46+F50+F62+F89+F92+F105+F114+F152+F161+F189+F198+F247+F256+F108+F240</f>
        <v>45741480</v>
      </c>
      <c r="G262" s="77">
        <f t="shared" si="8"/>
        <v>55.46549810843791</v>
      </c>
      <c r="H262" s="73">
        <f t="shared" si="7"/>
        <v>100</v>
      </c>
      <c r="I262" s="59"/>
      <c r="K262" s="82"/>
      <c r="L262" s="9"/>
    </row>
    <row r="263" spans="1:12" ht="15" customHeight="1">
      <c r="A263" s="24"/>
      <c r="B263" s="15"/>
      <c r="C263" s="16" t="s">
        <v>165</v>
      </c>
      <c r="D263" s="20">
        <f>D9+D18+D22+D25+D31+D35+D43+D48+D52+D56+D60+D64+D68+D73+D82+D87+D91+D94+D96+D100+D104+D107+D116+D121+D126+D132+D134+D139+D143+D147+D154+D157+D163+D169+D175+D180+D185+D188+D191+D194+D200+D205+D209+D213+D219+D222+D226+D231+D236+D238+D251+D254+D258+D149+D160+D78+D98+D58+D241+D244+D37+D110+D111+D113</f>
        <v>60467861</v>
      </c>
      <c r="E263" s="20">
        <f>E9+E18+E22+E25+E31+E35+E43+E48+E52+E56+E60+E64+E68+E73+E82+E87+E91+E94+E96+E100+E104+E107+E116+E121+E126+E132+E134+E139+E143+E147+E154+E157+E163+E169+E175+E180+E185+E188+E191+E194+E200+E205+E209+E213+E219+E222+E226+E231+E236+E238+E251+E254+E258+E149+E160+E78+E98+E58+E241+E244+E37+E110+E111+E113+E13+E15</f>
        <v>80352973</v>
      </c>
      <c r="F263" s="20">
        <f>F9+F18+F22+F25+F31+F35+F43+F48+F52+F56+F60+F64+F68+F73+F82+F87+F91+F94+F96+F100+F104+F107+F116+F121+F126+F132+F134+F139+F143+F147+F154+F157+F163+F169+F175+F180+F185+F188+F191+F194+F200+F205+F209+F213+F219+F222+F226+F231+F236+F238+F251+F254+F258+F149+F160+F78+F98+F58+F241+F244+F37+F110+F111+F113</f>
        <v>45125586</v>
      </c>
      <c r="G263" s="77">
        <f t="shared" si="8"/>
        <v>56.15919898819425</v>
      </c>
      <c r="H263" s="73">
        <f t="shared" si="7"/>
        <v>98.65353285464309</v>
      </c>
      <c r="I263" s="59"/>
      <c r="K263" s="82"/>
      <c r="L263" s="9"/>
    </row>
    <row r="264" spans="1:12" ht="15" customHeight="1">
      <c r="A264" s="24"/>
      <c r="B264" s="15"/>
      <c r="C264" s="16" t="s">
        <v>222</v>
      </c>
      <c r="D264" s="20">
        <f>D19+D44+D49+D61+D65+D74+D79+D117+D122+D127+D136+D140+D144+D150+D159+D164+D170+D176+D181+D195+D201+D206+D210+D214+D223+D227+D233+D250+D83+D101+D39+D53+D70</f>
        <v>33751764</v>
      </c>
      <c r="E264" s="20">
        <f>E19+E44+E49+E61+E65+E74+E79+E117+E122+E127+E136+E140+E144+E150+E159+E164+E170+E176+E181+E195+E201+E206+E210+E214+E223+E227+E233+E250+E83+E101+E39+E53+E70</f>
        <v>33621077</v>
      </c>
      <c r="F264" s="20">
        <f>F19+F44+F49+F61+F65+F74+F79+F117+F122+F127+F136+F140+F144+F150+F159+F164+F170+F176+F181+F195+F201+F206+F210+F214+F223+F227+F233+F250+F83+F101+F39+F53+F70</f>
        <v>24678981.8</v>
      </c>
      <c r="G264" s="77">
        <f t="shared" si="8"/>
        <v>73.40330531350915</v>
      </c>
      <c r="H264" s="73">
        <f aca="true" t="shared" si="9" ref="H264:H273">SUM((F264/45741480)*100)</f>
        <v>53.95317729115893</v>
      </c>
      <c r="I264" s="59"/>
      <c r="K264" s="82"/>
      <c r="L264" s="9"/>
    </row>
    <row r="265" spans="1:12" ht="15" customHeight="1">
      <c r="A265" s="24"/>
      <c r="B265" s="15"/>
      <c r="C265" s="16" t="s">
        <v>167</v>
      </c>
      <c r="D265" s="20">
        <f>D33+D85+D118+D130+D165+D171+D177+D186+D192+D224+D255+D261+D249+D243+D216+D45+D246+D29</f>
        <v>4781923</v>
      </c>
      <c r="E265" s="20">
        <f>E33+E85+E118+E130+E165+E171+E177+E186+E192+E224+E255+E261+E249+E243+E216+E45+E246+E29</f>
        <v>4843434</v>
      </c>
      <c r="F265" s="20">
        <f>F33+F85+F118+F130+F165+F171+F177+F186+F192+F224+F255+F261+F249+F243+F216+F45+F246+F29</f>
        <v>3957349</v>
      </c>
      <c r="G265" s="77">
        <f t="shared" si="8"/>
        <v>81.7054387444941</v>
      </c>
      <c r="H265" s="73">
        <f t="shared" si="9"/>
        <v>8.651554344109549</v>
      </c>
      <c r="I265" s="59"/>
      <c r="K265" s="82"/>
      <c r="L265" s="9"/>
    </row>
    <row r="266" spans="1:12" ht="15" customHeight="1">
      <c r="A266" s="24"/>
      <c r="B266" s="15"/>
      <c r="C266" s="16" t="s">
        <v>234</v>
      </c>
      <c r="D266" s="20">
        <f>D20+D40+D54+D66+D71+D76+D80+D88+D119+D123+D128+D137+D141+D145+D151+D166+D173+D178+D197+D203+D207+D211+D217+D220+D229+D234+D239+D252+D183</f>
        <v>2272512</v>
      </c>
      <c r="E266" s="20">
        <f>E20+E40+E54+E66+E71+E76+E80+E88+E119+E123+E128+E137+E141+E145+E151+E166+E173+E178+E197+E203+E207+E211+E217+E220+E229+E234+E239+E252+E183</f>
        <v>2270708</v>
      </c>
      <c r="F266" s="20">
        <f>F20+F40+F54+F66+F71+F76+F80+F88+F119+F123+F128+F137+F141+F145+F151+F166+F173+F178+F197+F203+F207+F211+F217+F220+F229+F234+F239+F252+F183</f>
        <v>1661118</v>
      </c>
      <c r="G266" s="77">
        <f t="shared" si="8"/>
        <v>73.15418803298354</v>
      </c>
      <c r="H266" s="73">
        <f t="shared" si="9"/>
        <v>3.631535315429234</v>
      </c>
      <c r="I266" s="59"/>
      <c r="K266" s="82"/>
      <c r="L266" s="9"/>
    </row>
    <row r="267" spans="1:12" ht="30" customHeight="1">
      <c r="A267" s="24"/>
      <c r="B267" s="15"/>
      <c r="C267" s="15" t="s">
        <v>239</v>
      </c>
      <c r="D267" s="20">
        <f>D84</f>
        <v>450647</v>
      </c>
      <c r="E267" s="20">
        <f>E84+E182</f>
        <v>793545</v>
      </c>
      <c r="F267" s="20">
        <f>F84+F182</f>
        <v>552092</v>
      </c>
      <c r="G267" s="77">
        <f t="shared" si="8"/>
        <v>69.5728660630462</v>
      </c>
      <c r="H267" s="73">
        <f t="shared" si="9"/>
        <v>1.2069832458416299</v>
      </c>
      <c r="I267" s="59"/>
      <c r="K267" s="82"/>
      <c r="L267" s="9"/>
    </row>
    <row r="268" spans="1:12" ht="15" customHeight="1">
      <c r="A268" s="24"/>
      <c r="B268" s="15"/>
      <c r="C268" s="16" t="s">
        <v>168</v>
      </c>
      <c r="D268" s="20">
        <f>D105</f>
        <v>1550000</v>
      </c>
      <c r="E268" s="20">
        <f>E105</f>
        <v>1550000</v>
      </c>
      <c r="F268" s="20">
        <f>F105</f>
        <v>1038447</v>
      </c>
      <c r="G268" s="77">
        <f t="shared" si="8"/>
        <v>66.99658064516129</v>
      </c>
      <c r="H268" s="73">
        <f t="shared" si="9"/>
        <v>2.2702522961653187</v>
      </c>
      <c r="I268" s="59"/>
      <c r="K268" s="82"/>
      <c r="L268" s="9"/>
    </row>
    <row r="269" spans="1:12" ht="33" customHeight="1">
      <c r="A269" s="24"/>
      <c r="B269" s="15"/>
      <c r="C269" s="48" t="s">
        <v>226</v>
      </c>
      <c r="D269" s="62">
        <v>130000</v>
      </c>
      <c r="E269" s="62">
        <f>E113</f>
        <v>16064</v>
      </c>
      <c r="F269" s="62">
        <v>0</v>
      </c>
      <c r="G269" s="77">
        <f>F269/E269*100</f>
        <v>0</v>
      </c>
      <c r="H269" s="73">
        <f t="shared" si="9"/>
        <v>0</v>
      </c>
      <c r="I269" s="59"/>
      <c r="K269" s="82"/>
      <c r="L269" s="9"/>
    </row>
    <row r="270" spans="1:12" ht="15" customHeight="1">
      <c r="A270" s="24"/>
      <c r="B270" s="15"/>
      <c r="C270" s="48" t="s">
        <v>231</v>
      </c>
      <c r="D270" s="62">
        <v>0</v>
      </c>
      <c r="E270" s="62">
        <v>0</v>
      </c>
      <c r="F270" s="62">
        <v>0</v>
      </c>
      <c r="G270" s="77">
        <v>0</v>
      </c>
      <c r="H270" s="73">
        <f t="shared" si="9"/>
        <v>0</v>
      </c>
      <c r="I270" s="59"/>
      <c r="K270" s="82"/>
      <c r="L270" s="9"/>
    </row>
    <row r="271" spans="1:12" ht="15" customHeight="1">
      <c r="A271" s="24"/>
      <c r="B271" s="15"/>
      <c r="C271" s="48" t="s">
        <v>201</v>
      </c>
      <c r="D271" s="62">
        <v>80000</v>
      </c>
      <c r="E271" s="62">
        <f>E111</f>
        <v>38854</v>
      </c>
      <c r="F271" s="62">
        <v>0</v>
      </c>
      <c r="G271" s="77">
        <f>F271/E271*100</f>
        <v>0</v>
      </c>
      <c r="H271" s="73">
        <f t="shared" si="9"/>
        <v>0</v>
      </c>
      <c r="I271" s="59"/>
      <c r="K271" s="82"/>
      <c r="L271" s="9"/>
    </row>
    <row r="272" spans="1:12" ht="15" customHeight="1">
      <c r="A272" s="52"/>
      <c r="B272" s="53"/>
      <c r="C272" s="54" t="s">
        <v>202</v>
      </c>
      <c r="D272" s="62">
        <v>891491</v>
      </c>
      <c r="E272" s="62">
        <f>E110</f>
        <v>212535</v>
      </c>
      <c r="F272" s="62">
        <v>0</v>
      </c>
      <c r="G272" s="78">
        <f>F272/E272*100</f>
        <v>0</v>
      </c>
      <c r="H272" s="73">
        <f t="shared" si="9"/>
        <v>0</v>
      </c>
      <c r="I272" s="59"/>
      <c r="K272" s="82"/>
      <c r="L272" s="9"/>
    </row>
    <row r="273" spans="1:11" ht="17.25" customHeight="1" thickBot="1">
      <c r="A273" s="27"/>
      <c r="B273" s="28"/>
      <c r="C273" s="51" t="s">
        <v>233</v>
      </c>
      <c r="D273" s="32">
        <f>D124+D202+D259+D32+D75+D172+D196+D155+D129+D228+D28+D36+D69+D112</f>
        <v>483250</v>
      </c>
      <c r="E273" s="32">
        <f>E124+E202+E259+E32+E75+E172+E196+E155+E129+E228+E28+E36+E69+E112+E215+E167+E11</f>
        <v>2115375</v>
      </c>
      <c r="F273" s="32">
        <f>F124+F202+F259+F32+F75+F172+F196+F155+F129+F228+F28+F36+F69+F112+F215+F167+F11</f>
        <v>615894</v>
      </c>
      <c r="G273" s="79">
        <f>F273/E273*100</f>
        <v>29.115121432370145</v>
      </c>
      <c r="H273" s="80">
        <f t="shared" si="9"/>
        <v>1.346467145356906</v>
      </c>
      <c r="I273" s="59"/>
      <c r="K273" s="82"/>
    </row>
    <row r="274" spans="4:11" ht="12.75">
      <c r="D274" s="8"/>
      <c r="E274" s="8"/>
      <c r="F274" s="8"/>
      <c r="G274" s="8"/>
      <c r="H274" s="8"/>
      <c r="I274" s="8"/>
      <c r="K274" s="82"/>
    </row>
    <row r="275" spans="1:11" ht="39.75" customHeight="1">
      <c r="A275" s="65" t="s">
        <v>223</v>
      </c>
      <c r="B275" s="96" t="s">
        <v>232</v>
      </c>
      <c r="C275" s="96"/>
      <c r="D275" s="76"/>
      <c r="E275" s="76"/>
      <c r="F275" s="76"/>
      <c r="G275" s="66"/>
      <c r="H275" s="8"/>
      <c r="I275" s="8"/>
      <c r="K275" s="82"/>
    </row>
    <row r="276" spans="4:11" ht="12.75">
      <c r="D276" s="8"/>
      <c r="E276" s="8"/>
      <c r="F276" s="8"/>
      <c r="G276" s="8"/>
      <c r="H276" s="8"/>
      <c r="I276" s="8"/>
      <c r="K276" s="82"/>
    </row>
    <row r="277" spans="4:11" ht="12.75">
      <c r="D277" s="8"/>
      <c r="E277" s="8"/>
      <c r="F277" s="8"/>
      <c r="G277" s="8"/>
      <c r="H277" s="8"/>
      <c r="I277" s="8"/>
      <c r="K277" s="82"/>
    </row>
    <row r="278" spans="4:11" ht="12.75">
      <c r="D278" s="8"/>
      <c r="E278" s="8"/>
      <c r="F278" s="8"/>
      <c r="G278" s="8"/>
      <c r="H278" s="8"/>
      <c r="I278" s="8"/>
      <c r="K278" s="82"/>
    </row>
    <row r="279" spans="4:11" ht="12.75">
      <c r="D279" s="8"/>
      <c r="E279" s="8"/>
      <c r="F279" s="8"/>
      <c r="G279" s="8"/>
      <c r="H279" s="8"/>
      <c r="I279" s="8"/>
      <c r="K279" s="82"/>
    </row>
    <row r="280" spans="4:11" ht="12.75">
      <c r="D280" s="8"/>
      <c r="E280" s="8"/>
      <c r="F280" s="8"/>
      <c r="G280" s="8"/>
      <c r="H280" s="8"/>
      <c r="I280" s="8"/>
      <c r="K280" s="82"/>
    </row>
    <row r="281" spans="4:11" ht="12.75">
      <c r="D281" s="8"/>
      <c r="E281" s="8"/>
      <c r="F281" s="8"/>
      <c r="G281" s="8"/>
      <c r="H281" s="8"/>
      <c r="I281" s="8"/>
      <c r="K281" s="82"/>
    </row>
    <row r="282" spans="4:11" ht="12.75">
      <c r="D282" s="8"/>
      <c r="E282" s="8"/>
      <c r="F282" s="8"/>
      <c r="G282" s="8"/>
      <c r="H282" s="8"/>
      <c r="I282" s="8"/>
      <c r="K282" s="82"/>
    </row>
    <row r="283" spans="4:11" ht="12.75">
      <c r="D283" s="8"/>
      <c r="E283" s="8"/>
      <c r="F283" s="8"/>
      <c r="G283" s="8"/>
      <c r="H283" s="8"/>
      <c r="I283" s="8"/>
      <c r="K283" s="82"/>
    </row>
    <row r="284" spans="3:11" ht="12.75">
      <c r="C284" s="83"/>
      <c r="D284" s="8"/>
      <c r="E284" s="8"/>
      <c r="F284" s="8"/>
      <c r="G284" s="8"/>
      <c r="H284" s="8"/>
      <c r="I284" s="8"/>
      <c r="K284" s="82"/>
    </row>
    <row r="285" spans="4:11" ht="12.75">
      <c r="D285" s="8"/>
      <c r="E285" s="8"/>
      <c r="F285" s="8"/>
      <c r="G285" s="8"/>
      <c r="H285" s="8"/>
      <c r="I285" s="8"/>
      <c r="K285" s="82"/>
    </row>
    <row r="286" ht="12.75">
      <c r="K286" s="82"/>
    </row>
    <row r="287" ht="12.75">
      <c r="K287" s="82"/>
    </row>
    <row r="288" ht="12.75">
      <c r="K288" s="82"/>
    </row>
    <row r="289" ht="12.75">
      <c r="K289" s="82"/>
    </row>
    <row r="290" ht="12.75">
      <c r="K290" s="82"/>
    </row>
    <row r="291" ht="12.75">
      <c r="K291" s="82"/>
    </row>
    <row r="292" ht="12.75">
      <c r="K292" s="82"/>
    </row>
    <row r="293" ht="12.75">
      <c r="K293" s="82"/>
    </row>
    <row r="294" ht="12.75">
      <c r="K294" s="82"/>
    </row>
    <row r="295" ht="12.75">
      <c r="K295" s="82"/>
    </row>
    <row r="296" ht="12.75">
      <c r="K296" s="82"/>
    </row>
    <row r="297" ht="12.75">
      <c r="K297" s="82"/>
    </row>
    <row r="298" ht="12.75">
      <c r="K298" s="82"/>
    </row>
    <row r="299" ht="12.75">
      <c r="K299" s="82"/>
    </row>
    <row r="300" ht="12.75">
      <c r="K300" s="82"/>
    </row>
    <row r="301" ht="12.75">
      <c r="K301" s="82"/>
    </row>
    <row r="302" ht="12.75">
      <c r="K302" s="82"/>
    </row>
  </sheetData>
  <sheetProtection/>
  <mergeCells count="11">
    <mergeCell ref="B275:C275"/>
    <mergeCell ref="B3:B5"/>
    <mergeCell ref="A3:A5"/>
    <mergeCell ref="C2:H2"/>
    <mergeCell ref="H3:H5"/>
    <mergeCell ref="C3:C5"/>
    <mergeCell ref="E3:E5"/>
    <mergeCell ref="F3:F5"/>
    <mergeCell ref="A1:H1"/>
    <mergeCell ref="G3:G5"/>
    <mergeCell ref="D3:D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8"/>
      <c r="E1" s="98"/>
      <c r="F1" s="98"/>
      <c r="G1" s="98"/>
    </row>
    <row r="2" ht="12.75">
      <c r="E2" s="5"/>
    </row>
    <row r="3" ht="12.75">
      <c r="E3" s="5"/>
    </row>
    <row r="4" spans="5:6" ht="12.75">
      <c r="E4" s="99"/>
      <c r="F4" s="99"/>
    </row>
    <row r="5" spans="3:6" ht="14.25">
      <c r="C5" s="92" t="s">
        <v>195</v>
      </c>
      <c r="D5" s="92"/>
      <c r="E5" s="92"/>
      <c r="F5" s="6"/>
    </row>
    <row r="6" spans="3:5" ht="14.25">
      <c r="C6" s="92" t="s">
        <v>177</v>
      </c>
      <c r="D6" s="92"/>
      <c r="E6" s="92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100" t="s">
        <v>187</v>
      </c>
      <c r="E10" s="22"/>
      <c r="F10" s="1"/>
      <c r="G10" s="100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101"/>
      <c r="E11" s="2" t="s">
        <v>187</v>
      </c>
      <c r="F11" s="2" t="s">
        <v>180</v>
      </c>
      <c r="G11" s="101"/>
    </row>
    <row r="12" spans="1:7" ht="13.5" thickBot="1">
      <c r="A12" s="3"/>
      <c r="B12" s="3"/>
      <c r="C12" s="3"/>
      <c r="D12" s="102"/>
      <c r="E12" s="43" t="s">
        <v>179</v>
      </c>
      <c r="F12" s="4" t="s">
        <v>196</v>
      </c>
      <c r="G12" s="102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2012-10-04T12:13:57Z</cp:lastPrinted>
  <dcterms:created xsi:type="dcterms:W3CDTF">2005-11-08T10:40:11Z</dcterms:created>
  <dcterms:modified xsi:type="dcterms:W3CDTF">2012-10-18T09:56:37Z</dcterms:modified>
  <cp:category/>
  <cp:version/>
  <cp:contentType/>
  <cp:contentStatus/>
</cp:coreProperties>
</file>