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1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<sst xmlns="http://schemas.openxmlformats.org/spreadsheetml/2006/main" count="600" uniqueCount="242">
  <si>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</si>
  <si>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</si>
  <si>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</si>
  <si>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</si>
  <si>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</si>
  <si>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</si>
  <si>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</si>
  <si>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</si>
  <si>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</si>
  <si>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</si>
  <si>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</si>
  <si>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</si>
  <si>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</si>
  <si>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</si>
  <si>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</si>
  <si>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</si>
  <si>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</si>
  <si>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</si>
  <si>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</si>
  <si>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</si>
  <si>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</si>
  <si>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</si>
  <si>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</si>
  <si>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</si>
  <si>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</si>
  <si>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</si>
  <si>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</si>
  <si>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</si>
  <si>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</si>
  <si>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</si>
  <si>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</si>
  <si>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</si>
  <si>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</si>
  <si>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</si>
  <si>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</si>
  <si>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</si>
  <si>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</si>
  <si>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</si>
  <si>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</si>
  <si>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</si>
  <si>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</si>
  <si>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</si>
  <si>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</si>
  <si>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</si>
  <si>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</si>
  <si>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</si>
  <si>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</si>
  <si>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</si>
  <si>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</si>
  <si>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</si>
  <si>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</si>
  <si>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</si>
  <si>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</si>
  <si>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</si>
  <si>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</si>
  <si>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</si>
  <si>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</si>
  <si>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</si>
  <si>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</si>
  <si>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</si>
  <si>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</si>
  <si>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</si>
  <si>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</si>
  <si>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</si>
  <si>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</si>
  <si>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</si>
  <si>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</si>
  <si>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</si>
  <si>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</si>
  <si>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</si>
  <si>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</si>
  <si>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</si>
  <si>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</si>
  <si>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</si>
  <si>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</si>
  <si>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</si>
  <si>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</si>
  <si>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</si>
  <si>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</si>
  <si>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</si>
  <si>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</si>
  <si>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</si>
  <si>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</si>
  <si>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</si>
  <si>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</si>
  <si>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</si>
  <si>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</si>
  <si>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</si>
  <si>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</si>
  <si>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</si>
  <si>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</si>
  <si>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</si>
  <si>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</si>
  <si>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</si>
  <si>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</si>
  <si>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</si>
  <si>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</si>
  <si>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</si>
  <si>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</si>
  <si>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</si>
  <si>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</si>
  <si>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</si>
  <si>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</si>
  <si>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</si>
  <si>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</si>
  <si>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</si>
  <si>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</si>
  <si>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</si>
  <si>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</si>
  <si>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</si>
  <si>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</si>
  <si>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</si>
  <si>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</si>
  <si>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</si>
  <si>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</si>
  <si>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</si>
  <si>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</si>
  <si>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</si>
  <si>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</si>
  <si>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</si>
  <si>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</si>
  <si>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</si>
  <si>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</si>
  <si>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</si>
  <si>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</si>
  <si>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</si>
  <si>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</si>
  <si>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</si>
  <si>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</si>
  <si>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</si>
  <si>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</si>
  <si>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</si>
  <si>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</si>
  <si>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</si>
  <si>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</si>
  <si>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</si>
  <si>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</si>
  <si>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</si>
  <si>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</si>
  <si>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</si>
  <si>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</si>
  <si>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</si>
  <si>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</si>
  <si>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</si>
  <si>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</si>
  <si>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</si>
  <si>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</si>
  <si>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</si>
  <si>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</si>
  <si>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</si>
  <si>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</si>
  <si>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</si>
  <si>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</si>
  <si>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</si>
  <si>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</si>
  <si>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</si>
  <si>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</si>
  <si>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</si>
  <si>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</si>
  <si>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</si>
  <si>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</si>
  <si>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</si>
  <si>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</si>
  <si>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</si>
  <si>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</si>
  <si>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</si>
  <si>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</si>
  <si>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</si>
  <si>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</si>
  <si>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</si>
  <si>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</si>
  <si>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</si>
  <si>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</si>
  <si>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</si>
  <si>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</si>
  <si>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</si>
  <si>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</si>
  <si>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</si>
  <si>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</si>
  <si>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</si>
  <si>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</si>
  <si>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</si>
  <si>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</si>
  <si>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</si>
  <si>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</si>
  <si>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</si>
  <si>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</si>
  <si>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</si>
  <si>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</si>
  <si>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</si>
  <si>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</si>
  <si>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</si>
  <si>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</si>
  <si>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</si>
  <si>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</si>
  <si>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</si>
  <si>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</si>
  <si>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</si>
  <si>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</si>
  <si>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</si>
  <si>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</si>
  <si>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</si>
  <si>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rezerwa celowa na wyd. szkół i plac. oświatowych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</si>
  <si>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</si>
  <si>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</si>
  <si>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</si>
  <si>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</si>
  <si>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</si>
  <si>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</si>
  <si>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</si>
  <si>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</si>
  <si>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</si>
  <si>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</si>
  <si>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</si>
  <si>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</si>
  <si>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</si>
  <si>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</si>
  <si>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</si>
  <si>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</si>
  <si>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</si>
  <si>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</si>
  <si>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</si>
  <si>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</si>
  <si>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</si>
  <si>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</si>
  <si>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</si>
  <si>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</si>
  <si>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</si>
  <si>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</si>
  <si>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</si>
  <si>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</si>
  <si>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>O1042</t>
  </si>
  <si>
    <t xml:space="preserve">Wyłączenie z produkcji gruntów rolnych </t>
  </si>
  <si>
    <t xml:space="preserve">              - rezerwa na wydatki  unijne</t>
  </si>
  <si>
    <t>- rezerwa na wydatki unijne</t>
  </si>
  <si>
    <t>%(kol 6:5)</t>
  </si>
  <si>
    <t>Plan na 2013 rok wg uchwały budżetowej</t>
  </si>
  <si>
    <t>Plan na 2013 rok po zmianach</t>
  </si>
  <si>
    <t xml:space="preserve"> - w tym: świadczenia na rzecz osób fizycznych</t>
  </si>
  <si>
    <t xml:space="preserve">               -dotacje  na zadania opiek-wychowawcze</t>
  </si>
  <si>
    <t>WYDATKI POWIATU PLANOWANE  DO REALIZACJI I ZREALIZOWANE W III KWARTALE   2013 ROKU  WEDŁUG DZIAŁÓW</t>
  </si>
  <si>
    <t>Wykonanie na 30.09.2013r.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</si>
</sst>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3" fillId="0" borderId="16" xfId="0" applyFont="1" applyBorder="1" applyAlignment="1">
      <alignment horizontal="left" vertical="top" wrapText="1" indent="4"/>
    </xf>
    <xf numFmtId="0" fontId="3" fillId="0" borderId="13" xfId="0" applyFont="1" applyBorder="1" applyAlignment="1" quotePrefix="1">
      <alignment horizontal="left" vertical="top" wrapText="1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2" fontId="2" fillId="0" borderId="22" xfId="0" applyNumberFormat="1" applyFont="1" applyBorder="1" applyAlignment="1">
      <alignment horizontal="center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9" fontId="3" fillId="0" borderId="23" xfId="42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/>
    </xf>
    <xf numFmtId="43" fontId="3" fillId="0" borderId="16" xfId="42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7"/>
  <sheetViews>
    <sheetView tabSelected="1" zoomScalePageLayoutView="0" workbookViewId="0" topLeftCell="A215">
      <selection activeCell="E247" sqref="E246:E247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1.8515625" style="0" customWidth="1"/>
    <col min="4" max="6" width="14.140625" style="0" customWidth="1"/>
    <col min="7" max="7" width="10.140625" style="0" customWidth="1"/>
    <col min="8" max="8" width="11.421875" style="0" customWidth="1"/>
    <col min="9" max="9" width="11.8515625" style="0" customWidth="1"/>
    <col min="11" max="11" width="16.00390625" style="58" bestFit="1" customWidth="1"/>
    <col min="12" max="12" width="16.00390625" style="0" bestFit="1" customWidth="1"/>
  </cols>
  <sheetData>
    <row r="2" spans="1:9" ht="12.75" customHeight="1">
      <c r="A2" s="83" t="s">
        <v>240</v>
      </c>
      <c r="B2" s="83"/>
      <c r="C2" s="83"/>
      <c r="D2" s="83"/>
      <c r="E2" s="83"/>
      <c r="F2" s="83"/>
      <c r="G2" s="83"/>
      <c r="H2" s="83"/>
      <c r="I2" s="6"/>
    </row>
    <row r="3" spans="3:9" ht="15" thickBot="1">
      <c r="C3" s="88" t="s">
        <v>208</v>
      </c>
      <c r="D3" s="88"/>
      <c r="E3" s="88"/>
      <c r="F3" s="88"/>
      <c r="G3" s="88"/>
      <c r="H3" s="88"/>
      <c r="I3" s="54"/>
    </row>
    <row r="4" spans="1:9" ht="9" customHeight="1">
      <c r="A4" s="85" t="s">
        <v>0</v>
      </c>
      <c r="B4" s="85" t="s">
        <v>1</v>
      </c>
      <c r="C4" s="89" t="s">
        <v>2</v>
      </c>
      <c r="D4" s="91" t="s">
        <v>236</v>
      </c>
      <c r="E4" s="79" t="s">
        <v>237</v>
      </c>
      <c r="F4" s="81" t="s">
        <v>241</v>
      </c>
      <c r="G4" s="81" t="s">
        <v>235</v>
      </c>
      <c r="H4" s="81" t="s">
        <v>221</v>
      </c>
      <c r="I4" s="55"/>
    </row>
    <row r="5" spans="1:9" ht="12.75">
      <c r="A5" s="86"/>
      <c r="B5" s="86"/>
      <c r="C5" s="89"/>
      <c r="D5" s="81"/>
      <c r="E5" s="79"/>
      <c r="F5" s="81"/>
      <c r="G5" s="81"/>
      <c r="H5" s="81"/>
      <c r="I5" s="55"/>
    </row>
    <row r="6" spans="1:9" ht="13.5" thickBot="1">
      <c r="A6" s="87"/>
      <c r="B6" s="87"/>
      <c r="C6" s="90"/>
      <c r="D6" s="82"/>
      <c r="E6" s="80"/>
      <c r="F6" s="82"/>
      <c r="G6" s="82"/>
      <c r="H6" s="82"/>
      <c r="I6" s="55"/>
    </row>
    <row r="7" spans="1:11" ht="13.5" thickBot="1">
      <c r="A7" s="1" t="s">
        <v>3</v>
      </c>
      <c r="B7" s="1" t="s">
        <v>4</v>
      </c>
      <c r="C7" s="1" t="s">
        <v>5</v>
      </c>
      <c r="D7" s="2">
        <v>4</v>
      </c>
      <c r="E7" s="1">
        <v>5</v>
      </c>
      <c r="F7" s="1">
        <v>6</v>
      </c>
      <c r="G7" s="1">
        <v>7</v>
      </c>
      <c r="H7" s="1">
        <v>8</v>
      </c>
      <c r="I7" s="56"/>
      <c r="J7" s="53"/>
      <c r="K7" s="77"/>
    </row>
    <row r="8" spans="1:11" ht="15.75">
      <c r="A8" s="33" t="s">
        <v>6</v>
      </c>
      <c r="B8" s="34"/>
      <c r="C8" s="35" t="s">
        <v>7</v>
      </c>
      <c r="D8" s="37">
        <f>D9+D11</f>
        <v>25000</v>
      </c>
      <c r="E8" s="37">
        <f>E9+E11</f>
        <v>66000</v>
      </c>
      <c r="F8" s="37">
        <f>F9+F11</f>
        <v>10887</v>
      </c>
      <c r="G8" s="75">
        <f>F8/E8*100</f>
        <v>16.495454545454546</v>
      </c>
      <c r="H8" s="76">
        <f>SUM((F8/43303758)*100)</f>
        <v>0.02514100508320779</v>
      </c>
      <c r="I8" s="57"/>
      <c r="K8" s="78"/>
    </row>
    <row r="9" spans="1:11" ht="15" customHeight="1">
      <c r="A9" s="24"/>
      <c r="B9" s="15" t="s">
        <v>8</v>
      </c>
      <c r="C9" s="16" t="s">
        <v>9</v>
      </c>
      <c r="D9" s="20">
        <f>D10</f>
        <v>25000</v>
      </c>
      <c r="E9" s="20">
        <f>E10</f>
        <v>25000</v>
      </c>
      <c r="F9" s="20">
        <v>0</v>
      </c>
      <c r="G9" s="67">
        <f>F9/E9*100</f>
        <v>0</v>
      </c>
      <c r="H9" s="68">
        <f aca="true" t="shared" si="0" ref="H9:H72">SUM((F9/43303758)*100)</f>
        <v>0</v>
      </c>
      <c r="I9" s="57"/>
      <c r="K9" s="78"/>
    </row>
    <row r="10" spans="1:11" ht="15" customHeight="1">
      <c r="A10" s="24"/>
      <c r="B10" s="15"/>
      <c r="C10" s="16" t="s">
        <v>10</v>
      </c>
      <c r="D10" s="20">
        <v>25000</v>
      </c>
      <c r="E10" s="20">
        <v>25000</v>
      </c>
      <c r="F10" s="20">
        <v>0</v>
      </c>
      <c r="G10" s="67">
        <f>F10/E10*100</f>
        <v>0</v>
      </c>
      <c r="H10" s="68">
        <f t="shared" si="0"/>
        <v>0</v>
      </c>
      <c r="I10" s="57"/>
      <c r="K10" s="78"/>
    </row>
    <row r="11" spans="1:11" ht="15" customHeight="1">
      <c r="A11" s="24"/>
      <c r="B11" s="15" t="s">
        <v>231</v>
      </c>
      <c r="C11" s="16" t="s">
        <v>232</v>
      </c>
      <c r="D11" s="20">
        <f>D12</f>
        <v>0</v>
      </c>
      <c r="E11" s="20">
        <f>E12</f>
        <v>41000</v>
      </c>
      <c r="F11" s="20">
        <f>F12</f>
        <v>10887</v>
      </c>
      <c r="G11" s="67">
        <f>F11/E11*100</f>
        <v>26.553658536585367</v>
      </c>
      <c r="H11" s="68">
        <f t="shared" si="0"/>
        <v>0.02514100508320779</v>
      </c>
      <c r="I11" s="57"/>
      <c r="K11" s="78"/>
    </row>
    <row r="12" spans="1:11" ht="15" customHeight="1">
      <c r="A12" s="24"/>
      <c r="B12" s="15"/>
      <c r="C12" s="16" t="s">
        <v>27</v>
      </c>
      <c r="D12" s="20"/>
      <c r="E12" s="20">
        <v>41000</v>
      </c>
      <c r="F12" s="20">
        <v>10887</v>
      </c>
      <c r="G12" s="67">
        <f>F12/E12*100</f>
        <v>26.553658536585367</v>
      </c>
      <c r="H12" s="68">
        <f t="shared" si="0"/>
        <v>0.02514100508320779</v>
      </c>
      <c r="I12" s="57"/>
      <c r="K12" s="78"/>
    </row>
    <row r="13" spans="1:11" ht="15" customHeight="1">
      <c r="A13" s="23" t="s">
        <v>12</v>
      </c>
      <c r="B13" s="12"/>
      <c r="C13" s="13" t="s">
        <v>13</v>
      </c>
      <c r="D13" s="18">
        <f>D14+D18</f>
        <v>194974</v>
      </c>
      <c r="E13" s="18">
        <f>E14+E18</f>
        <v>202969</v>
      </c>
      <c r="F13" s="18">
        <f>F14+F18</f>
        <v>118088</v>
      </c>
      <c r="G13" s="74">
        <f aca="true" t="shared" si="1" ref="G13:G76">F13/E13*100</f>
        <v>58.18031324980662</v>
      </c>
      <c r="H13" s="61">
        <f t="shared" si="0"/>
        <v>0.2726968869537836</v>
      </c>
      <c r="I13" s="57"/>
      <c r="K13" s="78"/>
    </row>
    <row r="14" spans="1:11" ht="15" customHeight="1">
      <c r="A14" s="24"/>
      <c r="B14" s="15" t="s">
        <v>14</v>
      </c>
      <c r="C14" s="16" t="s">
        <v>15</v>
      </c>
      <c r="D14" s="20">
        <f>D15</f>
        <v>135988</v>
      </c>
      <c r="E14" s="20">
        <f>E15</f>
        <v>142738</v>
      </c>
      <c r="F14" s="20">
        <f>F15</f>
        <v>89311</v>
      </c>
      <c r="G14" s="67">
        <f t="shared" si="1"/>
        <v>62.569883282657734</v>
      </c>
      <c r="H14" s="68">
        <f t="shared" si="0"/>
        <v>0.20624307017418675</v>
      </c>
      <c r="I14" s="57"/>
      <c r="K14" s="78"/>
    </row>
    <row r="15" spans="1:11" ht="15" customHeight="1">
      <c r="A15" s="24"/>
      <c r="B15" s="15"/>
      <c r="C15" s="16" t="s">
        <v>16</v>
      </c>
      <c r="D15" s="20">
        <v>135988</v>
      </c>
      <c r="E15" s="20">
        <v>142738</v>
      </c>
      <c r="F15" s="20">
        <v>89311</v>
      </c>
      <c r="G15" s="67">
        <f t="shared" si="1"/>
        <v>62.569883282657734</v>
      </c>
      <c r="H15" s="68">
        <f t="shared" si="0"/>
        <v>0.20624307017418675</v>
      </c>
      <c r="I15" s="57"/>
      <c r="J15" s="58"/>
      <c r="K15" s="78"/>
    </row>
    <row r="16" spans="1:11" ht="15" customHeight="1">
      <c r="A16" s="24"/>
      <c r="B16" s="15"/>
      <c r="C16" s="16" t="s">
        <v>209</v>
      </c>
      <c r="D16" s="20">
        <v>5250</v>
      </c>
      <c r="E16" s="20">
        <v>12500</v>
      </c>
      <c r="F16" s="20">
        <v>0</v>
      </c>
      <c r="G16" s="67">
        <f t="shared" si="1"/>
        <v>0</v>
      </c>
      <c r="H16" s="69">
        <f t="shared" si="0"/>
        <v>0</v>
      </c>
      <c r="I16" s="57"/>
      <c r="K16" s="78"/>
    </row>
    <row r="17" spans="1:11" ht="15" customHeight="1">
      <c r="A17" s="24"/>
      <c r="B17" s="15"/>
      <c r="C17" s="16" t="s">
        <v>227</v>
      </c>
      <c r="D17" s="20">
        <v>129238</v>
      </c>
      <c r="E17" s="20">
        <v>129238</v>
      </c>
      <c r="F17" s="20">
        <v>89092</v>
      </c>
      <c r="G17" s="67">
        <f t="shared" si="1"/>
        <v>68.93638094059023</v>
      </c>
      <c r="H17" s="68">
        <f t="shared" si="0"/>
        <v>0.20573734039433714</v>
      </c>
      <c r="I17" s="57"/>
      <c r="K17" s="78"/>
    </row>
    <row r="18" spans="1:11" ht="15" customHeight="1">
      <c r="A18" s="24"/>
      <c r="B18" s="15" t="s">
        <v>17</v>
      </c>
      <c r="C18" s="16" t="s">
        <v>18</v>
      </c>
      <c r="D18" s="20">
        <f>D19</f>
        <v>58986</v>
      </c>
      <c r="E18" s="20">
        <f>E19</f>
        <v>60231</v>
      </c>
      <c r="F18" s="20">
        <f>F19</f>
        <v>28777</v>
      </c>
      <c r="G18" s="67">
        <f t="shared" si="1"/>
        <v>47.7777224352908</v>
      </c>
      <c r="H18" s="68">
        <f t="shared" si="0"/>
        <v>0.06645381677959682</v>
      </c>
      <c r="I18" s="57"/>
      <c r="K18" s="78"/>
    </row>
    <row r="19" spans="1:11" ht="15" customHeight="1">
      <c r="A19" s="24"/>
      <c r="B19" s="15"/>
      <c r="C19" s="16" t="s">
        <v>16</v>
      </c>
      <c r="D19" s="20">
        <v>58986</v>
      </c>
      <c r="E19" s="20">
        <v>60231</v>
      </c>
      <c r="F19" s="20">
        <v>28777</v>
      </c>
      <c r="G19" s="67">
        <f t="shared" si="1"/>
        <v>47.7777224352908</v>
      </c>
      <c r="H19" s="68">
        <f t="shared" si="0"/>
        <v>0.06645381677959682</v>
      </c>
      <c r="I19" s="57"/>
      <c r="K19" s="78"/>
    </row>
    <row r="20" spans="1:11" ht="15" customHeight="1">
      <c r="A20" s="23" t="s">
        <v>22</v>
      </c>
      <c r="B20" s="12"/>
      <c r="C20" s="13" t="s">
        <v>23</v>
      </c>
      <c r="D20" s="18">
        <f>D21+D24+D27</f>
        <v>2392575</v>
      </c>
      <c r="E20" s="18">
        <f>E21+E24+E27</f>
        <v>8669532</v>
      </c>
      <c r="F20" s="18">
        <f>F21+F24+F27</f>
        <v>2307496</v>
      </c>
      <c r="G20" s="74">
        <f t="shared" si="1"/>
        <v>26.616154136117153</v>
      </c>
      <c r="H20" s="61">
        <f t="shared" si="0"/>
        <v>5.328627598556227</v>
      </c>
      <c r="I20" s="57"/>
      <c r="K20" s="78"/>
    </row>
    <row r="21" spans="1:11" ht="15" customHeight="1">
      <c r="A21" s="24"/>
      <c r="B21" s="15" t="s">
        <v>24</v>
      </c>
      <c r="C21" s="16" t="s">
        <v>25</v>
      </c>
      <c r="D21" s="20">
        <f>D22</f>
        <v>1615000</v>
      </c>
      <c r="E21" s="20">
        <f>E22</f>
        <v>1720557</v>
      </c>
      <c r="F21" s="20">
        <f>F22</f>
        <v>1616988</v>
      </c>
      <c r="G21" s="67">
        <f t="shared" si="1"/>
        <v>93.98049585105288</v>
      </c>
      <c r="H21" s="68">
        <f t="shared" si="0"/>
        <v>3.734059293422063</v>
      </c>
      <c r="I21" s="57"/>
      <c r="K21" s="78"/>
    </row>
    <row r="22" spans="1:11" ht="15" customHeight="1">
      <c r="A22" s="24"/>
      <c r="B22" s="15"/>
      <c r="C22" s="16" t="s">
        <v>16</v>
      </c>
      <c r="D22" s="20">
        <v>1615000</v>
      </c>
      <c r="E22" s="20">
        <v>1720557</v>
      </c>
      <c r="F22" s="20">
        <v>1616988</v>
      </c>
      <c r="G22" s="67">
        <f t="shared" si="1"/>
        <v>93.98049585105288</v>
      </c>
      <c r="H22" s="68">
        <f t="shared" si="0"/>
        <v>3.734059293422063</v>
      </c>
      <c r="I22" s="57"/>
      <c r="K22" s="78"/>
    </row>
    <row r="23" spans="1:11" ht="15" customHeight="1">
      <c r="A23" s="24"/>
      <c r="B23" s="15"/>
      <c r="C23" s="16" t="s">
        <v>199</v>
      </c>
      <c r="D23" s="20">
        <v>740000</v>
      </c>
      <c r="E23" s="20">
        <v>744500</v>
      </c>
      <c r="F23" s="20">
        <v>738298</v>
      </c>
      <c r="G23" s="67">
        <f t="shared" si="1"/>
        <v>99.16695768972464</v>
      </c>
      <c r="H23" s="68">
        <f t="shared" si="0"/>
        <v>1.70492824202463</v>
      </c>
      <c r="I23" s="57"/>
      <c r="K23" s="78"/>
    </row>
    <row r="24" spans="1:11" ht="15" customHeight="1">
      <c r="A24" s="24"/>
      <c r="B24" s="15">
        <v>60078</v>
      </c>
      <c r="C24" s="16" t="s">
        <v>186</v>
      </c>
      <c r="D24" s="20">
        <f>D25</f>
        <v>100000</v>
      </c>
      <c r="E24" s="20">
        <f>E25+E26</f>
        <v>6271400</v>
      </c>
      <c r="F24" s="20">
        <f>F25+F26</f>
        <v>223665</v>
      </c>
      <c r="G24" s="67">
        <f t="shared" si="1"/>
        <v>3.5664285486494243</v>
      </c>
      <c r="H24" s="68">
        <f t="shared" si="0"/>
        <v>0.5165025169409084</v>
      </c>
      <c r="I24" s="57"/>
      <c r="K24" s="78"/>
    </row>
    <row r="25" spans="1:11" ht="15" customHeight="1">
      <c r="A25" s="24"/>
      <c r="B25" s="15"/>
      <c r="C25" s="16" t="s">
        <v>16</v>
      </c>
      <c r="D25" s="20">
        <v>100000</v>
      </c>
      <c r="E25" s="20">
        <v>60000</v>
      </c>
      <c r="F25" s="20">
        <v>38994</v>
      </c>
      <c r="G25" s="67">
        <f t="shared" si="1"/>
        <v>64.99000000000001</v>
      </c>
      <c r="H25" s="68">
        <f t="shared" si="0"/>
        <v>0.09004761203404102</v>
      </c>
      <c r="I25" s="57"/>
      <c r="K25" s="78"/>
    </row>
    <row r="26" spans="1:11" ht="15" customHeight="1">
      <c r="A26" s="24"/>
      <c r="B26" s="15"/>
      <c r="C26" s="16" t="s">
        <v>27</v>
      </c>
      <c r="D26" s="20">
        <v>0</v>
      </c>
      <c r="E26" s="20">
        <v>6211400</v>
      </c>
      <c r="F26" s="20">
        <v>184671</v>
      </c>
      <c r="G26" s="67">
        <f t="shared" si="1"/>
        <v>2.973097852336027</v>
      </c>
      <c r="H26" s="68">
        <f t="shared" si="0"/>
        <v>0.4264549049068675</v>
      </c>
      <c r="I26" s="57"/>
      <c r="K26" s="78"/>
    </row>
    <row r="27" spans="1:11" ht="15" customHeight="1">
      <c r="A27" s="24"/>
      <c r="B27" s="15">
        <v>60095</v>
      </c>
      <c r="C27" s="16" t="s">
        <v>11</v>
      </c>
      <c r="D27" s="20">
        <f>D28</f>
        <v>677575</v>
      </c>
      <c r="E27" s="20">
        <f>E28</f>
        <v>677575</v>
      </c>
      <c r="F27" s="20">
        <f>F28</f>
        <v>466843</v>
      </c>
      <c r="G27" s="67">
        <f t="shared" si="1"/>
        <v>68.89908866177176</v>
      </c>
      <c r="H27" s="68">
        <f t="shared" si="0"/>
        <v>1.0780657881932558</v>
      </c>
      <c r="I27" s="57"/>
      <c r="K27" s="78"/>
    </row>
    <row r="28" spans="1:11" ht="15" customHeight="1">
      <c r="A28" s="24"/>
      <c r="B28" s="15"/>
      <c r="C28" s="16" t="s">
        <v>16</v>
      </c>
      <c r="D28" s="20">
        <v>677575</v>
      </c>
      <c r="E28" s="20">
        <v>677575</v>
      </c>
      <c r="F28" s="20">
        <v>466843</v>
      </c>
      <c r="G28" s="67">
        <f t="shared" si="1"/>
        <v>68.89908866177176</v>
      </c>
      <c r="H28" s="68">
        <f t="shared" si="0"/>
        <v>1.0780657881932558</v>
      </c>
      <c r="I28" s="57"/>
      <c r="K28" s="78"/>
    </row>
    <row r="29" spans="1:11" ht="15" customHeight="1">
      <c r="A29" s="24"/>
      <c r="B29" s="15"/>
      <c r="C29" s="16" t="s">
        <v>211</v>
      </c>
      <c r="D29" s="20">
        <v>518480</v>
      </c>
      <c r="E29" s="20">
        <v>524480</v>
      </c>
      <c r="F29" s="20">
        <v>366952</v>
      </c>
      <c r="G29" s="67">
        <f t="shared" si="1"/>
        <v>69.96491763270288</v>
      </c>
      <c r="H29" s="68">
        <f t="shared" si="0"/>
        <v>0.8473906583350109</v>
      </c>
      <c r="I29" s="57"/>
      <c r="K29" s="78"/>
    </row>
    <row r="30" spans="1:11" ht="15" customHeight="1">
      <c r="A30" s="24"/>
      <c r="B30" s="15"/>
      <c r="C30" s="16" t="s">
        <v>227</v>
      </c>
      <c r="D30" s="20">
        <v>2700</v>
      </c>
      <c r="E30" s="20">
        <v>2700</v>
      </c>
      <c r="F30" s="20">
        <v>399</v>
      </c>
      <c r="G30" s="67">
        <f t="shared" si="1"/>
        <v>14.777777777777779</v>
      </c>
      <c r="H30" s="68">
        <f t="shared" si="0"/>
        <v>0.0009213980920547357</v>
      </c>
      <c r="I30" s="57"/>
      <c r="K30" s="78"/>
    </row>
    <row r="31" spans="1:11" ht="15" customHeight="1">
      <c r="A31" s="23" t="s">
        <v>29</v>
      </c>
      <c r="B31" s="12"/>
      <c r="C31" s="13" t="s">
        <v>30</v>
      </c>
      <c r="D31" s="18">
        <f>D33</f>
        <v>92949</v>
      </c>
      <c r="E31" s="18">
        <f>E33</f>
        <v>95949</v>
      </c>
      <c r="F31" s="18">
        <f>F33</f>
        <v>56333</v>
      </c>
      <c r="G31" s="74">
        <f t="shared" si="1"/>
        <v>58.71139876392667</v>
      </c>
      <c r="H31" s="61">
        <f t="shared" si="0"/>
        <v>0.13008801684140206</v>
      </c>
      <c r="I31" s="57"/>
      <c r="K31" s="78"/>
    </row>
    <row r="32" spans="1:11" ht="15" customHeight="1">
      <c r="A32" s="24"/>
      <c r="B32" s="15" t="s">
        <v>31</v>
      </c>
      <c r="C32" s="16" t="s">
        <v>32</v>
      </c>
      <c r="D32" s="20">
        <f>D33</f>
        <v>92949</v>
      </c>
      <c r="E32" s="20">
        <f>E33</f>
        <v>95949</v>
      </c>
      <c r="F32" s="20">
        <f>F33</f>
        <v>56333</v>
      </c>
      <c r="G32" s="67">
        <f t="shared" si="1"/>
        <v>58.71139876392667</v>
      </c>
      <c r="H32" s="68">
        <f t="shared" si="0"/>
        <v>0.13008801684140206</v>
      </c>
      <c r="I32" s="57"/>
      <c r="K32" s="78"/>
    </row>
    <row r="33" spans="1:11" ht="15" customHeight="1">
      <c r="A33" s="24"/>
      <c r="B33" s="15"/>
      <c r="C33" s="16" t="s">
        <v>16</v>
      </c>
      <c r="D33" s="20">
        <v>92949</v>
      </c>
      <c r="E33" s="20">
        <v>95949</v>
      </c>
      <c r="F33" s="20">
        <v>56333</v>
      </c>
      <c r="G33" s="67">
        <f t="shared" si="1"/>
        <v>58.71139876392667</v>
      </c>
      <c r="H33" s="68">
        <f t="shared" si="0"/>
        <v>0.13008801684140206</v>
      </c>
      <c r="I33" s="57"/>
      <c r="K33" s="78"/>
    </row>
    <row r="34" spans="1:11" ht="32.25" customHeight="1">
      <c r="A34" s="24"/>
      <c r="B34" s="15"/>
      <c r="C34" s="15" t="s">
        <v>230</v>
      </c>
      <c r="D34" s="20">
        <v>46949</v>
      </c>
      <c r="E34" s="20">
        <v>46949</v>
      </c>
      <c r="F34" s="20">
        <v>37871</v>
      </c>
      <c r="G34" s="67">
        <f t="shared" si="1"/>
        <v>80.66412490148885</v>
      </c>
      <c r="H34" s="68">
        <f t="shared" si="0"/>
        <v>0.08745430361956115</v>
      </c>
      <c r="I34" s="57"/>
      <c r="K34" s="78"/>
    </row>
    <row r="35" spans="1:11" ht="15" customHeight="1">
      <c r="A35" s="24"/>
      <c r="B35" s="15"/>
      <c r="C35" s="16" t="s">
        <v>199</v>
      </c>
      <c r="D35" s="20">
        <v>14000</v>
      </c>
      <c r="E35" s="20">
        <v>14000</v>
      </c>
      <c r="F35" s="20">
        <v>14000</v>
      </c>
      <c r="G35" s="67">
        <f t="shared" si="1"/>
        <v>100</v>
      </c>
      <c r="H35" s="68">
        <f t="shared" si="0"/>
        <v>0.03232975761595564</v>
      </c>
      <c r="I35" s="57"/>
      <c r="K35" s="78"/>
    </row>
    <row r="36" spans="1:11" ht="15" customHeight="1">
      <c r="A36" s="23" t="s">
        <v>33</v>
      </c>
      <c r="B36" s="12"/>
      <c r="C36" s="13" t="s">
        <v>34</v>
      </c>
      <c r="D36" s="18">
        <f aca="true" t="shared" si="2" ref="D36:F37">D37</f>
        <v>263619</v>
      </c>
      <c r="E36" s="18">
        <f t="shared" si="2"/>
        <v>263619</v>
      </c>
      <c r="F36" s="18">
        <f t="shared" si="2"/>
        <v>138576</v>
      </c>
      <c r="G36" s="74">
        <f t="shared" si="1"/>
        <v>52.566772501223355</v>
      </c>
      <c r="H36" s="61">
        <f t="shared" si="0"/>
        <v>0.3200091779563335</v>
      </c>
      <c r="I36" s="57"/>
      <c r="K36" s="78"/>
    </row>
    <row r="37" spans="1:11" ht="15" customHeight="1">
      <c r="A37" s="24"/>
      <c r="B37" s="15" t="s">
        <v>35</v>
      </c>
      <c r="C37" s="16" t="s">
        <v>36</v>
      </c>
      <c r="D37" s="20">
        <f t="shared" si="2"/>
        <v>263619</v>
      </c>
      <c r="E37" s="20">
        <f t="shared" si="2"/>
        <v>263619</v>
      </c>
      <c r="F37" s="20">
        <f t="shared" si="2"/>
        <v>138576</v>
      </c>
      <c r="G37" s="67">
        <f t="shared" si="1"/>
        <v>52.566772501223355</v>
      </c>
      <c r="H37" s="68">
        <f t="shared" si="0"/>
        <v>0.3200091779563335</v>
      </c>
      <c r="I37" s="57"/>
      <c r="K37" s="78"/>
    </row>
    <row r="38" spans="1:9" ht="15" customHeight="1">
      <c r="A38" s="24"/>
      <c r="B38" s="15"/>
      <c r="C38" s="16" t="s">
        <v>16</v>
      </c>
      <c r="D38" s="20">
        <v>263619</v>
      </c>
      <c r="E38" s="20">
        <v>263619</v>
      </c>
      <c r="F38" s="20">
        <v>138576</v>
      </c>
      <c r="G38" s="67">
        <f t="shared" si="1"/>
        <v>52.566772501223355</v>
      </c>
      <c r="H38" s="68">
        <f t="shared" si="0"/>
        <v>0.3200091779563335</v>
      </c>
      <c r="I38" s="57"/>
    </row>
    <row r="39" spans="1:9" ht="15" customHeight="1">
      <c r="A39" s="24"/>
      <c r="B39" s="15"/>
      <c r="C39" s="16" t="s">
        <v>210</v>
      </c>
      <c r="D39" s="20">
        <v>7200</v>
      </c>
      <c r="E39" s="20">
        <v>7200</v>
      </c>
      <c r="F39" s="20">
        <v>5306</v>
      </c>
      <c r="G39" s="67">
        <f t="shared" si="1"/>
        <v>73.69444444444444</v>
      </c>
      <c r="H39" s="68">
        <f t="shared" si="0"/>
        <v>0.012252978136447186</v>
      </c>
      <c r="I39" s="57"/>
    </row>
    <row r="40" spans="1:9" ht="15" customHeight="1">
      <c r="A40" s="23" t="s">
        <v>37</v>
      </c>
      <c r="B40" s="12"/>
      <c r="C40" s="13" t="s">
        <v>38</v>
      </c>
      <c r="D40" s="18">
        <f>D41+D45+D47+D49</f>
        <v>1364729</v>
      </c>
      <c r="E40" s="18">
        <f>E41+E45+E47+E49</f>
        <v>1489729</v>
      </c>
      <c r="F40" s="18">
        <f>F41+F45+F47+F49</f>
        <v>952306</v>
      </c>
      <c r="G40" s="74">
        <f t="shared" si="1"/>
        <v>63.92478095009226</v>
      </c>
      <c r="H40" s="61">
        <f t="shared" si="0"/>
        <v>2.1991301540157324</v>
      </c>
      <c r="I40" s="57"/>
    </row>
    <row r="41" spans="1:9" ht="15" customHeight="1">
      <c r="A41" s="23"/>
      <c r="B41" s="15">
        <v>71012</v>
      </c>
      <c r="C41" s="16" t="s">
        <v>172</v>
      </c>
      <c r="D41" s="20">
        <f>D42</f>
        <v>951740</v>
      </c>
      <c r="E41" s="20">
        <f>E42</f>
        <v>951740</v>
      </c>
      <c r="F41" s="20">
        <f>F42</f>
        <v>689637</v>
      </c>
      <c r="G41" s="67">
        <f t="shared" si="1"/>
        <v>72.46065101813521</v>
      </c>
      <c r="H41" s="68">
        <f t="shared" si="0"/>
        <v>1.5925569323567714</v>
      </c>
      <c r="I41" s="57"/>
    </row>
    <row r="42" spans="1:9" ht="15" customHeight="1">
      <c r="A42" s="23"/>
      <c r="B42" s="12"/>
      <c r="C42" s="16" t="s">
        <v>16</v>
      </c>
      <c r="D42" s="20">
        <v>951740</v>
      </c>
      <c r="E42" s="20">
        <v>951740</v>
      </c>
      <c r="F42" s="20">
        <v>689637</v>
      </c>
      <c r="G42" s="67">
        <f t="shared" si="1"/>
        <v>72.46065101813521</v>
      </c>
      <c r="H42" s="68">
        <f t="shared" si="0"/>
        <v>1.5925569323567714</v>
      </c>
      <c r="I42" s="57"/>
    </row>
    <row r="43" spans="1:9" ht="15" customHeight="1">
      <c r="A43" s="23"/>
      <c r="B43" s="12"/>
      <c r="C43" s="16" t="s">
        <v>210</v>
      </c>
      <c r="D43" s="20">
        <v>764900</v>
      </c>
      <c r="E43" s="20">
        <v>764900</v>
      </c>
      <c r="F43" s="20">
        <v>573176</v>
      </c>
      <c r="G43" s="67">
        <f t="shared" si="1"/>
        <v>74.93476271408028</v>
      </c>
      <c r="H43" s="68">
        <f t="shared" si="0"/>
        <v>1.3236172250916423</v>
      </c>
      <c r="I43" s="57"/>
    </row>
    <row r="44" spans="1:9" ht="15" customHeight="1">
      <c r="A44" s="23"/>
      <c r="B44" s="12"/>
      <c r="C44" s="16" t="s">
        <v>227</v>
      </c>
      <c r="D44" s="20">
        <v>1100</v>
      </c>
      <c r="E44" s="20">
        <v>1100</v>
      </c>
      <c r="F44" s="20">
        <v>691</v>
      </c>
      <c r="G44" s="67">
        <f t="shared" si="1"/>
        <v>62.81818181818182</v>
      </c>
      <c r="H44" s="68">
        <f t="shared" si="0"/>
        <v>0.0015957044651875249</v>
      </c>
      <c r="I44" s="57"/>
    </row>
    <row r="45" spans="1:9" ht="15" customHeight="1">
      <c r="A45" s="24"/>
      <c r="B45" s="15" t="s">
        <v>39</v>
      </c>
      <c r="C45" s="16" t="s">
        <v>40</v>
      </c>
      <c r="D45" s="20">
        <f>D46</f>
        <v>46500</v>
      </c>
      <c r="E45" s="20">
        <f>E46</f>
        <v>148500</v>
      </c>
      <c r="F45" s="20">
        <f>F46</f>
        <v>369</v>
      </c>
      <c r="G45" s="67">
        <f t="shared" si="1"/>
        <v>0.24848484848484848</v>
      </c>
      <c r="H45" s="68">
        <f t="shared" si="0"/>
        <v>0.0008521200400205452</v>
      </c>
      <c r="I45" s="57"/>
    </row>
    <row r="46" spans="1:9" ht="15" customHeight="1">
      <c r="A46" s="24"/>
      <c r="B46" s="15"/>
      <c r="C46" s="16" t="s">
        <v>16</v>
      </c>
      <c r="D46" s="20">
        <v>46500</v>
      </c>
      <c r="E46" s="20">
        <v>148500</v>
      </c>
      <c r="F46" s="20">
        <v>369</v>
      </c>
      <c r="G46" s="67">
        <f t="shared" si="1"/>
        <v>0.24848484848484848</v>
      </c>
      <c r="H46" s="68">
        <f t="shared" si="0"/>
        <v>0.0008521200400205452</v>
      </c>
      <c r="I46" s="57"/>
    </row>
    <row r="47" spans="1:9" ht="15" customHeight="1">
      <c r="A47" s="24"/>
      <c r="B47" s="15" t="s">
        <v>41</v>
      </c>
      <c r="C47" s="16" t="s">
        <v>42</v>
      </c>
      <c r="D47" s="20">
        <f>D48</f>
        <v>12725</v>
      </c>
      <c r="E47" s="20">
        <f>E48</f>
        <v>35725</v>
      </c>
      <c r="F47" s="20">
        <v>0</v>
      </c>
      <c r="G47" s="67">
        <f t="shared" si="1"/>
        <v>0</v>
      </c>
      <c r="H47" s="68">
        <f t="shared" si="0"/>
        <v>0</v>
      </c>
      <c r="I47" s="57"/>
    </row>
    <row r="48" spans="1:9" ht="15" customHeight="1">
      <c r="A48" s="24"/>
      <c r="B48" s="15"/>
      <c r="C48" s="16" t="s">
        <v>16</v>
      </c>
      <c r="D48" s="20">
        <v>12725</v>
      </c>
      <c r="E48" s="20">
        <v>35725</v>
      </c>
      <c r="F48" s="20">
        <v>0</v>
      </c>
      <c r="G48" s="67">
        <f t="shared" si="1"/>
        <v>0</v>
      </c>
      <c r="H48" s="68">
        <f t="shared" si="0"/>
        <v>0</v>
      </c>
      <c r="I48" s="57"/>
    </row>
    <row r="49" spans="1:9" ht="15" customHeight="1">
      <c r="A49" s="24"/>
      <c r="B49" s="15" t="s">
        <v>43</v>
      </c>
      <c r="C49" s="16" t="s">
        <v>44</v>
      </c>
      <c r="D49" s="20">
        <f>D50</f>
        <v>353764</v>
      </c>
      <c r="E49" s="20">
        <f>E50</f>
        <v>353764</v>
      </c>
      <c r="F49" s="20">
        <f>F50</f>
        <v>262300</v>
      </c>
      <c r="G49" s="67">
        <f t="shared" si="1"/>
        <v>74.14547551474995</v>
      </c>
      <c r="H49" s="68">
        <f t="shared" si="0"/>
        <v>0.6057211016189403</v>
      </c>
      <c r="I49" s="57"/>
    </row>
    <row r="50" spans="1:9" ht="15" customHeight="1">
      <c r="A50" s="24"/>
      <c r="B50" s="15"/>
      <c r="C50" s="16" t="s">
        <v>45</v>
      </c>
      <c r="D50" s="20">
        <v>353764</v>
      </c>
      <c r="E50" s="20">
        <v>353764</v>
      </c>
      <c r="F50" s="20">
        <v>262300</v>
      </c>
      <c r="G50" s="67">
        <f t="shared" si="1"/>
        <v>74.14547551474995</v>
      </c>
      <c r="H50" s="68">
        <f t="shared" si="0"/>
        <v>0.6057211016189403</v>
      </c>
      <c r="I50" s="57"/>
    </row>
    <row r="51" spans="1:9" ht="15" customHeight="1">
      <c r="A51" s="24"/>
      <c r="B51" s="15"/>
      <c r="C51" s="16" t="s">
        <v>212</v>
      </c>
      <c r="D51" s="20">
        <v>286428</v>
      </c>
      <c r="E51" s="20">
        <v>286678</v>
      </c>
      <c r="F51" s="20">
        <v>209425</v>
      </c>
      <c r="G51" s="67">
        <f t="shared" si="1"/>
        <v>73.05234444219647</v>
      </c>
      <c r="H51" s="68">
        <f t="shared" si="0"/>
        <v>0.4836185349086793</v>
      </c>
      <c r="I51" s="57"/>
    </row>
    <row r="52" spans="1:9" ht="15" customHeight="1">
      <c r="A52" s="23" t="s">
        <v>47</v>
      </c>
      <c r="B52" s="12"/>
      <c r="C52" s="13" t="s">
        <v>48</v>
      </c>
      <c r="D52" s="18">
        <f>D53+D57+D60+D65+D70</f>
        <v>8295281</v>
      </c>
      <c r="E52" s="18">
        <f>E53+E57+E60+E65+E70</f>
        <v>8557199</v>
      </c>
      <c r="F52" s="18">
        <f>F53+F57+F60+F65+F70</f>
        <v>5964177</v>
      </c>
      <c r="G52" s="74">
        <f t="shared" si="1"/>
        <v>69.69777143198375</v>
      </c>
      <c r="H52" s="61">
        <f t="shared" si="0"/>
        <v>13.772885484904105</v>
      </c>
      <c r="I52" s="57"/>
    </row>
    <row r="53" spans="1:9" ht="15" customHeight="1">
      <c r="A53" s="24"/>
      <c r="B53" s="15" t="s">
        <v>49</v>
      </c>
      <c r="C53" s="16" t="s">
        <v>50</v>
      </c>
      <c r="D53" s="20">
        <f>D54</f>
        <v>596566</v>
      </c>
      <c r="E53" s="20">
        <f>E54</f>
        <v>596566</v>
      </c>
      <c r="F53" s="20">
        <f>F54</f>
        <v>423173</v>
      </c>
      <c r="G53" s="67">
        <f t="shared" si="1"/>
        <v>70.93481693559472</v>
      </c>
      <c r="H53" s="68">
        <f t="shared" si="0"/>
        <v>0.9772200371154856</v>
      </c>
      <c r="I53" s="57"/>
    </row>
    <row r="54" spans="1:9" ht="15" customHeight="1">
      <c r="A54" s="24"/>
      <c r="B54" s="15"/>
      <c r="C54" s="16" t="s">
        <v>51</v>
      </c>
      <c r="D54" s="20">
        <v>596566</v>
      </c>
      <c r="E54" s="20">
        <v>596566</v>
      </c>
      <c r="F54" s="20">
        <v>423173</v>
      </c>
      <c r="G54" s="67">
        <f t="shared" si="1"/>
        <v>70.93481693559472</v>
      </c>
      <c r="H54" s="68">
        <f t="shared" si="0"/>
        <v>0.9772200371154856</v>
      </c>
      <c r="I54" s="57"/>
    </row>
    <row r="55" spans="1:9" ht="15" customHeight="1">
      <c r="A55" s="24"/>
      <c r="B55" s="15"/>
      <c r="C55" s="16" t="s">
        <v>213</v>
      </c>
      <c r="D55" s="20">
        <v>527326</v>
      </c>
      <c r="E55" s="20">
        <v>527326</v>
      </c>
      <c r="F55" s="20">
        <v>367971</v>
      </c>
      <c r="G55" s="67">
        <f t="shared" si="1"/>
        <v>69.78055320617607</v>
      </c>
      <c r="H55" s="68">
        <f t="shared" si="0"/>
        <v>0.8497438028357723</v>
      </c>
      <c r="I55" s="57"/>
    </row>
    <row r="56" spans="1:9" ht="15" customHeight="1">
      <c r="A56" s="24"/>
      <c r="B56" s="15"/>
      <c r="C56" s="16" t="s">
        <v>227</v>
      </c>
      <c r="D56" s="20">
        <v>240</v>
      </c>
      <c r="E56" s="20">
        <v>2154</v>
      </c>
      <c r="F56" s="20">
        <v>2154</v>
      </c>
      <c r="G56" s="67">
        <f t="shared" si="1"/>
        <v>100</v>
      </c>
      <c r="H56" s="68">
        <f t="shared" si="0"/>
        <v>0.004974164136054889</v>
      </c>
      <c r="I56" s="57"/>
    </row>
    <row r="57" spans="1:9" ht="15" customHeight="1">
      <c r="A57" s="24"/>
      <c r="B57" s="15" t="s">
        <v>53</v>
      </c>
      <c r="C57" s="16" t="s">
        <v>54</v>
      </c>
      <c r="D57" s="20">
        <f>D58</f>
        <v>388700</v>
      </c>
      <c r="E57" s="20">
        <f>E58</f>
        <v>388700</v>
      </c>
      <c r="F57" s="20">
        <f>F58</f>
        <v>279436</v>
      </c>
      <c r="G57" s="67">
        <f t="shared" si="1"/>
        <v>71.88988937483921</v>
      </c>
      <c r="H57" s="68">
        <f t="shared" si="0"/>
        <v>0.64529272494087</v>
      </c>
      <c r="I57" s="57"/>
    </row>
    <row r="58" spans="1:9" ht="15" customHeight="1">
      <c r="A58" s="24"/>
      <c r="B58" s="15"/>
      <c r="C58" s="16" t="s">
        <v>16</v>
      </c>
      <c r="D58" s="20">
        <v>388700</v>
      </c>
      <c r="E58" s="20">
        <v>388700</v>
      </c>
      <c r="F58" s="20">
        <v>279436</v>
      </c>
      <c r="G58" s="67">
        <f t="shared" si="1"/>
        <v>71.88988937483921</v>
      </c>
      <c r="H58" s="68">
        <f t="shared" si="0"/>
        <v>0.64529272494087</v>
      </c>
      <c r="I58" s="57"/>
    </row>
    <row r="59" spans="1:9" ht="15" customHeight="1">
      <c r="A59" s="24"/>
      <c r="B59" s="15"/>
      <c r="C59" s="16" t="s">
        <v>238</v>
      </c>
      <c r="D59" s="20">
        <v>338000</v>
      </c>
      <c r="E59" s="20">
        <v>338000</v>
      </c>
      <c r="F59" s="20">
        <v>251012</v>
      </c>
      <c r="G59" s="67">
        <f t="shared" si="1"/>
        <v>74.26390532544379</v>
      </c>
      <c r="H59" s="68">
        <f t="shared" si="0"/>
        <v>0.5796540799068755</v>
      </c>
      <c r="I59" s="57"/>
    </row>
    <row r="60" spans="1:9" ht="15" customHeight="1">
      <c r="A60" s="24"/>
      <c r="B60" s="15" t="s">
        <v>56</v>
      </c>
      <c r="C60" s="16" t="s">
        <v>57</v>
      </c>
      <c r="D60" s="20">
        <f>D61+D63</f>
        <v>6717969</v>
      </c>
      <c r="E60" s="20">
        <f>E61+E63</f>
        <v>6741380</v>
      </c>
      <c r="F60" s="20">
        <f>F61+F63</f>
        <v>4666944</v>
      </c>
      <c r="G60" s="67">
        <f t="shared" si="1"/>
        <v>69.2283182375122</v>
      </c>
      <c r="H60" s="68">
        <f t="shared" si="0"/>
        <v>10.777226309088462</v>
      </c>
      <c r="I60" s="57"/>
    </row>
    <row r="61" spans="1:9" ht="15" customHeight="1">
      <c r="A61" s="24"/>
      <c r="B61" s="15"/>
      <c r="C61" s="16" t="s">
        <v>16</v>
      </c>
      <c r="D61" s="20">
        <v>6717969</v>
      </c>
      <c r="E61" s="20">
        <v>6716969</v>
      </c>
      <c r="F61" s="20">
        <v>4643213</v>
      </c>
      <c r="G61" s="67">
        <f t="shared" si="1"/>
        <v>69.12661052924317</v>
      </c>
      <c r="H61" s="68">
        <f t="shared" si="0"/>
        <v>10.722425060661017</v>
      </c>
      <c r="I61" s="57"/>
    </row>
    <row r="62" spans="1:9" ht="15" customHeight="1">
      <c r="A62" s="24"/>
      <c r="B62" s="15"/>
      <c r="C62" s="16" t="s">
        <v>210</v>
      </c>
      <c r="D62" s="20">
        <v>5101969</v>
      </c>
      <c r="E62" s="20">
        <v>5101969</v>
      </c>
      <c r="F62" s="20">
        <v>3577815</v>
      </c>
      <c r="G62" s="67">
        <f t="shared" si="1"/>
        <v>70.12616109584359</v>
      </c>
      <c r="H62" s="68">
        <f t="shared" si="0"/>
        <v>8.262135124623594</v>
      </c>
      <c r="I62" s="57"/>
    </row>
    <row r="63" spans="1:9" ht="15" customHeight="1">
      <c r="A63" s="24"/>
      <c r="B63" s="15"/>
      <c r="C63" s="16" t="s">
        <v>27</v>
      </c>
      <c r="D63" s="20"/>
      <c r="E63" s="20">
        <v>24411</v>
      </c>
      <c r="F63" s="20">
        <v>23731</v>
      </c>
      <c r="G63" s="67">
        <f t="shared" si="1"/>
        <v>97.21437057064438</v>
      </c>
      <c r="H63" s="68">
        <f t="shared" si="0"/>
        <v>0.054801248427445944</v>
      </c>
      <c r="I63" s="57"/>
    </row>
    <row r="64" spans="1:9" ht="15" customHeight="1">
      <c r="A64" s="24"/>
      <c r="B64" s="15"/>
      <c r="C64" s="16" t="s">
        <v>227</v>
      </c>
      <c r="D64" s="20">
        <v>4000</v>
      </c>
      <c r="E64" s="20">
        <v>9000</v>
      </c>
      <c r="F64" s="20">
        <v>7049</v>
      </c>
      <c r="G64" s="67">
        <f t="shared" si="1"/>
        <v>78.32222222222222</v>
      </c>
      <c r="H64" s="68">
        <f t="shared" si="0"/>
        <v>0.016278032959633666</v>
      </c>
      <c r="I64" s="57"/>
    </row>
    <row r="65" spans="1:12" ht="15" customHeight="1">
      <c r="A65" s="24"/>
      <c r="B65" s="15">
        <v>75075</v>
      </c>
      <c r="C65" s="16" t="s">
        <v>59</v>
      </c>
      <c r="D65" s="20">
        <f>D66</f>
        <v>392996</v>
      </c>
      <c r="E65" s="20">
        <f>E66+E69</f>
        <v>499246</v>
      </c>
      <c r="F65" s="20">
        <f>F66</f>
        <v>383843</v>
      </c>
      <c r="G65" s="67">
        <f t="shared" si="1"/>
        <v>76.88454188916887</v>
      </c>
      <c r="H65" s="68">
        <f t="shared" si="0"/>
        <v>0.8863965108986614</v>
      </c>
      <c r="I65" s="57"/>
      <c r="K65" s="64"/>
      <c r="L65" s="9"/>
    </row>
    <row r="66" spans="1:12" ht="15" customHeight="1">
      <c r="A66" s="24"/>
      <c r="B66" s="15"/>
      <c r="C66" s="16" t="s">
        <v>58</v>
      </c>
      <c r="D66" s="20">
        <v>392996</v>
      </c>
      <c r="E66" s="20">
        <v>498146</v>
      </c>
      <c r="F66" s="20">
        <v>383843</v>
      </c>
      <c r="G66" s="67">
        <f t="shared" si="1"/>
        <v>77.0543174089524</v>
      </c>
      <c r="H66" s="68">
        <f t="shared" si="0"/>
        <v>0.8863965108986614</v>
      </c>
      <c r="I66" s="57"/>
      <c r="K66" s="64"/>
      <c r="L66" s="9"/>
    </row>
    <row r="67" spans="1:12" ht="15" customHeight="1">
      <c r="A67" s="24"/>
      <c r="B67" s="15"/>
      <c r="C67" s="15" t="s">
        <v>210</v>
      </c>
      <c r="D67" s="20">
        <v>0</v>
      </c>
      <c r="E67" s="20">
        <v>8578</v>
      </c>
      <c r="F67" s="20">
        <v>8577</v>
      </c>
      <c r="G67" s="67">
        <f t="shared" si="1"/>
        <v>99.98834227092563</v>
      </c>
      <c r="H67" s="68">
        <f t="shared" si="0"/>
        <v>0.01980659507657511</v>
      </c>
      <c r="I67" s="57"/>
      <c r="K67" s="64"/>
      <c r="L67" s="9"/>
    </row>
    <row r="68" spans="1:12" ht="31.5" customHeight="1">
      <c r="A68" s="24"/>
      <c r="B68" s="15"/>
      <c r="C68" s="15" t="s">
        <v>230</v>
      </c>
      <c r="D68" s="20">
        <v>230746</v>
      </c>
      <c r="E68" s="20">
        <v>318746</v>
      </c>
      <c r="F68" s="20">
        <v>261112</v>
      </c>
      <c r="G68" s="67">
        <f t="shared" si="1"/>
        <v>81.91851819316949</v>
      </c>
      <c r="H68" s="68">
        <f t="shared" si="0"/>
        <v>0.6029776907583864</v>
      </c>
      <c r="I68" s="57"/>
      <c r="K68" s="64"/>
      <c r="L68" s="9"/>
    </row>
    <row r="69" spans="1:12" ht="17.25" customHeight="1">
      <c r="A69" s="24"/>
      <c r="B69" s="15"/>
      <c r="C69" s="16" t="s">
        <v>27</v>
      </c>
      <c r="D69" s="20">
        <v>0</v>
      </c>
      <c r="E69" s="20">
        <v>1100</v>
      </c>
      <c r="F69" s="20">
        <v>0</v>
      </c>
      <c r="G69" s="67">
        <f t="shared" si="1"/>
        <v>0</v>
      </c>
      <c r="H69" s="68">
        <f t="shared" si="0"/>
        <v>0</v>
      </c>
      <c r="I69" s="57"/>
      <c r="K69" s="64"/>
      <c r="L69" s="9"/>
    </row>
    <row r="70" spans="1:12" ht="15" customHeight="1">
      <c r="A70" s="24"/>
      <c r="B70" s="15" t="s">
        <v>60</v>
      </c>
      <c r="C70" s="16" t="s">
        <v>11</v>
      </c>
      <c r="D70" s="20">
        <f>D71</f>
        <v>199050</v>
      </c>
      <c r="E70" s="20">
        <f>E71</f>
        <v>331307</v>
      </c>
      <c r="F70" s="20">
        <f>F71</f>
        <v>210781</v>
      </c>
      <c r="G70" s="67">
        <f t="shared" si="1"/>
        <v>63.62105237740223</v>
      </c>
      <c r="H70" s="68">
        <f t="shared" si="0"/>
        <v>0.4867499028606247</v>
      </c>
      <c r="I70" s="57"/>
      <c r="K70" s="64"/>
      <c r="L70" s="9"/>
    </row>
    <row r="71" spans="1:12" ht="15" customHeight="1">
      <c r="A71" s="24"/>
      <c r="B71" s="15"/>
      <c r="C71" s="16" t="s">
        <v>16</v>
      </c>
      <c r="D71" s="20">
        <v>199050</v>
      </c>
      <c r="E71" s="20">
        <v>331307</v>
      </c>
      <c r="F71" s="20">
        <v>210781</v>
      </c>
      <c r="G71" s="67">
        <f t="shared" si="1"/>
        <v>63.62105237740223</v>
      </c>
      <c r="H71" s="68">
        <f t="shared" si="0"/>
        <v>0.4867499028606247</v>
      </c>
      <c r="I71" s="57"/>
      <c r="K71" s="64"/>
      <c r="L71" s="9"/>
    </row>
    <row r="72" spans="1:12" ht="15" customHeight="1">
      <c r="A72" s="24"/>
      <c r="B72" s="15"/>
      <c r="C72" s="16" t="s">
        <v>227</v>
      </c>
      <c r="D72" s="20">
        <v>18600</v>
      </c>
      <c r="E72" s="20">
        <v>18600</v>
      </c>
      <c r="F72" s="20">
        <v>13922</v>
      </c>
      <c r="G72" s="67">
        <f t="shared" si="1"/>
        <v>74.8494623655914</v>
      </c>
      <c r="H72" s="68">
        <f t="shared" si="0"/>
        <v>0.03214963468066674</v>
      </c>
      <c r="I72" s="57"/>
      <c r="K72" s="64"/>
      <c r="L72" s="9"/>
    </row>
    <row r="73" spans="1:12" ht="15" customHeight="1">
      <c r="A73" s="23" t="s">
        <v>65</v>
      </c>
      <c r="B73" s="12"/>
      <c r="C73" s="13" t="s">
        <v>66</v>
      </c>
      <c r="D73" s="18">
        <f>D74+D76+D78+D80</f>
        <v>22000</v>
      </c>
      <c r="E73" s="18">
        <f>E74+E76+E78+E80</f>
        <v>82000</v>
      </c>
      <c r="F73" s="18">
        <f>F74+F76+F78+F80</f>
        <v>46773</v>
      </c>
      <c r="G73" s="74">
        <f t="shared" si="1"/>
        <v>57.04024390243902</v>
      </c>
      <c r="H73" s="61">
        <f aca="true" t="shared" si="3" ref="H73:H136">SUM((F73/43303758)*100)</f>
        <v>0.10801141092650665</v>
      </c>
      <c r="I73" s="57"/>
      <c r="K73" s="64"/>
      <c r="L73" s="9"/>
    </row>
    <row r="74" spans="1:12" ht="15" customHeight="1">
      <c r="A74" s="23"/>
      <c r="B74" s="38">
        <v>75414</v>
      </c>
      <c r="C74" s="39" t="s">
        <v>191</v>
      </c>
      <c r="D74" s="20">
        <f>D75</f>
        <v>3000</v>
      </c>
      <c r="E74" s="20">
        <f>E75</f>
        <v>3000</v>
      </c>
      <c r="F74" s="20">
        <v>0</v>
      </c>
      <c r="G74" s="67">
        <f t="shared" si="1"/>
        <v>0</v>
      </c>
      <c r="H74" s="68">
        <f t="shared" si="3"/>
        <v>0</v>
      </c>
      <c r="I74" s="57"/>
      <c r="K74" s="64"/>
      <c r="L74" s="9"/>
    </row>
    <row r="75" spans="1:12" ht="15" customHeight="1">
      <c r="A75" s="23"/>
      <c r="B75" s="12"/>
      <c r="C75" s="16" t="s">
        <v>58</v>
      </c>
      <c r="D75" s="20">
        <v>3000</v>
      </c>
      <c r="E75" s="20">
        <v>3000</v>
      </c>
      <c r="F75" s="20">
        <v>0</v>
      </c>
      <c r="G75" s="67">
        <f t="shared" si="1"/>
        <v>0</v>
      </c>
      <c r="H75" s="68">
        <f t="shared" si="3"/>
        <v>0</v>
      </c>
      <c r="I75" s="57"/>
      <c r="K75" s="64"/>
      <c r="L75" s="9"/>
    </row>
    <row r="76" spans="1:12" ht="15" customHeight="1">
      <c r="A76" s="24"/>
      <c r="B76" s="15" t="s">
        <v>68</v>
      </c>
      <c r="C76" s="16" t="s">
        <v>69</v>
      </c>
      <c r="D76" s="20">
        <f>D77</f>
        <v>4750</v>
      </c>
      <c r="E76" s="20">
        <f>E77</f>
        <v>2250</v>
      </c>
      <c r="F76" s="20">
        <v>0</v>
      </c>
      <c r="G76" s="67">
        <f t="shared" si="1"/>
        <v>0</v>
      </c>
      <c r="H76" s="68">
        <f t="shared" si="3"/>
        <v>0</v>
      </c>
      <c r="I76" s="57"/>
      <c r="K76" s="64"/>
      <c r="L76" s="9"/>
    </row>
    <row r="77" spans="1:12" ht="15" customHeight="1">
      <c r="A77" s="24"/>
      <c r="B77" s="15"/>
      <c r="C77" s="16" t="s">
        <v>58</v>
      </c>
      <c r="D77" s="20">
        <v>4750</v>
      </c>
      <c r="E77" s="20">
        <v>2250</v>
      </c>
      <c r="F77" s="20">
        <v>0</v>
      </c>
      <c r="G77" s="67">
        <f aca="true" t="shared" si="4" ref="G77:G140">F77/E77*100</f>
        <v>0</v>
      </c>
      <c r="H77" s="68">
        <f t="shared" si="3"/>
        <v>0</v>
      </c>
      <c r="I77" s="57"/>
      <c r="K77" s="64"/>
      <c r="L77" s="9"/>
    </row>
    <row r="78" spans="1:12" ht="15" customHeight="1">
      <c r="A78" s="24"/>
      <c r="B78" s="15">
        <v>75421</v>
      </c>
      <c r="C78" s="16" t="s">
        <v>204</v>
      </c>
      <c r="D78" s="20">
        <f>D79</f>
        <v>1850</v>
      </c>
      <c r="E78" s="20">
        <f>E79</f>
        <v>1850</v>
      </c>
      <c r="F78" s="20">
        <f>F79</f>
        <v>40</v>
      </c>
      <c r="G78" s="67">
        <f t="shared" si="4"/>
        <v>2.1621621621621623</v>
      </c>
      <c r="H78" s="68">
        <f t="shared" si="3"/>
        <v>9.237073604558754E-05</v>
      </c>
      <c r="I78" s="57"/>
      <c r="K78" s="64"/>
      <c r="L78" s="9"/>
    </row>
    <row r="79" spans="1:12" ht="15" customHeight="1">
      <c r="A79" s="24"/>
      <c r="B79" s="15"/>
      <c r="C79" s="16" t="s">
        <v>58</v>
      </c>
      <c r="D79" s="20">
        <v>1850</v>
      </c>
      <c r="E79" s="20">
        <v>1850</v>
      </c>
      <c r="F79" s="20">
        <v>40</v>
      </c>
      <c r="G79" s="67">
        <f t="shared" si="4"/>
        <v>2.1621621621621623</v>
      </c>
      <c r="H79" s="68">
        <f t="shared" si="3"/>
        <v>9.237073604558754E-05</v>
      </c>
      <c r="I79" s="57"/>
      <c r="K79" s="64"/>
      <c r="L79" s="9"/>
    </row>
    <row r="80" spans="1:12" ht="15" customHeight="1">
      <c r="A80" s="24"/>
      <c r="B80" s="15" t="s">
        <v>70</v>
      </c>
      <c r="C80" s="16" t="s">
        <v>11</v>
      </c>
      <c r="D80" s="20">
        <f>D81</f>
        <v>12400</v>
      </c>
      <c r="E80" s="20">
        <f>E81+E82</f>
        <v>74900</v>
      </c>
      <c r="F80" s="20">
        <f>F81+F82</f>
        <v>46733</v>
      </c>
      <c r="G80" s="67">
        <f t="shared" si="4"/>
        <v>62.39385847797063</v>
      </c>
      <c r="H80" s="68">
        <f t="shared" si="3"/>
        <v>0.10791904019046107</v>
      </c>
      <c r="I80" s="57"/>
      <c r="K80" s="64"/>
      <c r="L80" s="9"/>
    </row>
    <row r="81" spans="1:12" ht="15" customHeight="1">
      <c r="A81" s="24"/>
      <c r="B81" s="15"/>
      <c r="C81" s="16" t="s">
        <v>58</v>
      </c>
      <c r="D81" s="20">
        <v>12400</v>
      </c>
      <c r="E81" s="20">
        <v>38900</v>
      </c>
      <c r="F81" s="20">
        <v>35421</v>
      </c>
      <c r="G81" s="67">
        <f t="shared" si="4"/>
        <v>91.05655526992288</v>
      </c>
      <c r="H81" s="68">
        <f t="shared" si="3"/>
        <v>0.0817965960367689</v>
      </c>
      <c r="I81" s="57"/>
      <c r="K81" s="64"/>
      <c r="L81" s="9"/>
    </row>
    <row r="82" spans="1:12" ht="15" customHeight="1">
      <c r="A82" s="24"/>
      <c r="B82" s="15"/>
      <c r="C82" s="16" t="s">
        <v>27</v>
      </c>
      <c r="D82" s="20">
        <v>0</v>
      </c>
      <c r="E82" s="20">
        <v>36000</v>
      </c>
      <c r="F82" s="20">
        <v>11312</v>
      </c>
      <c r="G82" s="67">
        <f t="shared" si="4"/>
        <v>31.422222222222224</v>
      </c>
      <c r="H82" s="68">
        <f t="shared" si="3"/>
        <v>0.026122444153692154</v>
      </c>
      <c r="I82" s="57"/>
      <c r="K82" s="64"/>
      <c r="L82" s="9"/>
    </row>
    <row r="83" spans="1:12" ht="15" customHeight="1">
      <c r="A83" s="23" t="s">
        <v>71</v>
      </c>
      <c r="B83" s="12"/>
      <c r="C83" s="13" t="s">
        <v>72</v>
      </c>
      <c r="D83" s="18">
        <f aca="true" t="shared" si="5" ref="D83:F84">D84</f>
        <v>1100000</v>
      </c>
      <c r="E83" s="18">
        <f t="shared" si="5"/>
        <v>1006000</v>
      </c>
      <c r="F83" s="18">
        <f t="shared" si="5"/>
        <v>540866</v>
      </c>
      <c r="G83" s="74">
        <f t="shared" si="4"/>
        <v>53.76401590457256</v>
      </c>
      <c r="H83" s="61">
        <f t="shared" si="3"/>
        <v>1.2490047630508188</v>
      </c>
      <c r="I83" s="57"/>
      <c r="K83" s="64"/>
      <c r="L83" s="9"/>
    </row>
    <row r="84" spans="1:12" ht="30.75" customHeight="1">
      <c r="A84" s="24"/>
      <c r="B84" s="15" t="s">
        <v>73</v>
      </c>
      <c r="C84" s="16" t="s">
        <v>171</v>
      </c>
      <c r="D84" s="20">
        <f t="shared" si="5"/>
        <v>1100000</v>
      </c>
      <c r="E84" s="20">
        <f t="shared" si="5"/>
        <v>1006000</v>
      </c>
      <c r="F84" s="20">
        <f t="shared" si="5"/>
        <v>540866</v>
      </c>
      <c r="G84" s="67">
        <f t="shared" si="4"/>
        <v>53.76401590457256</v>
      </c>
      <c r="H84" s="68">
        <f t="shared" si="3"/>
        <v>1.2490047630508188</v>
      </c>
      <c r="I84" s="57"/>
      <c r="K84" s="64"/>
      <c r="L84" s="9"/>
    </row>
    <row r="85" spans="1:12" ht="15" customHeight="1">
      <c r="A85" s="24"/>
      <c r="B85" s="15"/>
      <c r="C85" s="16" t="s">
        <v>16</v>
      </c>
      <c r="D85" s="20">
        <v>1100000</v>
      </c>
      <c r="E85" s="20">
        <v>1006000</v>
      </c>
      <c r="F85" s="20">
        <v>540866</v>
      </c>
      <c r="G85" s="67">
        <f t="shared" si="4"/>
        <v>53.76401590457256</v>
      </c>
      <c r="H85" s="68">
        <f t="shared" si="3"/>
        <v>1.2490047630508188</v>
      </c>
      <c r="I85" s="57"/>
      <c r="K85" s="64"/>
      <c r="L85" s="9"/>
    </row>
    <row r="86" spans="1:12" ht="15" customHeight="1">
      <c r="A86" s="23" t="s">
        <v>74</v>
      </c>
      <c r="B86" s="12"/>
      <c r="C86" s="13" t="s">
        <v>75</v>
      </c>
      <c r="D86" s="18">
        <f>D87</f>
        <v>358832</v>
      </c>
      <c r="E86" s="18">
        <f>E87</f>
        <v>97550</v>
      </c>
      <c r="F86" s="18">
        <v>0</v>
      </c>
      <c r="G86" s="67">
        <f t="shared" si="4"/>
        <v>0</v>
      </c>
      <c r="H86" s="68">
        <f t="shared" si="3"/>
        <v>0</v>
      </c>
      <c r="I86" s="62"/>
      <c r="K86" s="64"/>
      <c r="L86" s="9"/>
    </row>
    <row r="87" spans="1:12" ht="15" customHeight="1">
      <c r="A87" s="23"/>
      <c r="B87" s="15" t="s">
        <v>76</v>
      </c>
      <c r="C87" s="16" t="s">
        <v>77</v>
      </c>
      <c r="D87" s="20">
        <f>D88+D89+D91+D90</f>
        <v>358832</v>
      </c>
      <c r="E87" s="20">
        <f>E88+E89+E91+E90</f>
        <v>97550</v>
      </c>
      <c r="F87" s="20">
        <v>0</v>
      </c>
      <c r="G87" s="67">
        <f t="shared" si="4"/>
        <v>0</v>
      </c>
      <c r="H87" s="68">
        <f t="shared" si="3"/>
        <v>0</v>
      </c>
      <c r="I87" s="57"/>
      <c r="K87" s="64"/>
      <c r="L87" s="9"/>
    </row>
    <row r="88" spans="1:12" ht="15" customHeight="1">
      <c r="A88" s="23"/>
      <c r="B88" s="15"/>
      <c r="C88" s="21" t="s">
        <v>178</v>
      </c>
      <c r="D88" s="20">
        <v>97832</v>
      </c>
      <c r="E88" s="20">
        <v>0</v>
      </c>
      <c r="F88" s="20">
        <v>0</v>
      </c>
      <c r="G88" s="67">
        <v>0</v>
      </c>
      <c r="H88" s="68">
        <f t="shared" si="3"/>
        <v>0</v>
      </c>
      <c r="I88" s="57"/>
      <c r="K88" s="64"/>
      <c r="L88" s="9"/>
    </row>
    <row r="89" spans="1:12" ht="15" customHeight="1">
      <c r="A89" s="23"/>
      <c r="B89" s="15"/>
      <c r="C89" s="16" t="s">
        <v>175</v>
      </c>
      <c r="D89" s="20">
        <v>100000</v>
      </c>
      <c r="E89" s="20">
        <v>40044</v>
      </c>
      <c r="F89" s="20">
        <v>0</v>
      </c>
      <c r="G89" s="67">
        <f t="shared" si="4"/>
        <v>0</v>
      </c>
      <c r="H89" s="68">
        <f t="shared" si="3"/>
        <v>0</v>
      </c>
      <c r="I89" s="57"/>
      <c r="K89" s="64"/>
      <c r="L89" s="9"/>
    </row>
    <row r="90" spans="1:12" ht="15" customHeight="1">
      <c r="A90" s="23"/>
      <c r="B90" s="15"/>
      <c r="C90" s="16" t="s">
        <v>233</v>
      </c>
      <c r="D90" s="20">
        <v>40000</v>
      </c>
      <c r="E90" s="20">
        <v>0</v>
      </c>
      <c r="F90" s="20">
        <v>0</v>
      </c>
      <c r="G90" s="67">
        <v>0</v>
      </c>
      <c r="H90" s="68">
        <f t="shared" si="3"/>
        <v>0</v>
      </c>
      <c r="I90" s="57"/>
      <c r="K90" s="64"/>
      <c r="L90" s="9"/>
    </row>
    <row r="91" spans="1:12" ht="31.5" customHeight="1">
      <c r="A91" s="23"/>
      <c r="B91" s="15"/>
      <c r="C91" s="49" t="s">
        <v>205</v>
      </c>
      <c r="D91" s="20">
        <v>121000</v>
      </c>
      <c r="E91" s="20">
        <v>57506</v>
      </c>
      <c r="F91" s="20">
        <v>0</v>
      </c>
      <c r="G91" s="67">
        <f t="shared" si="4"/>
        <v>0</v>
      </c>
      <c r="H91" s="68">
        <f t="shared" si="3"/>
        <v>0</v>
      </c>
      <c r="I91" s="57"/>
      <c r="K91" s="64"/>
      <c r="L91" s="9"/>
    </row>
    <row r="92" spans="1:12" ht="15" customHeight="1">
      <c r="A92" s="23" t="s">
        <v>78</v>
      </c>
      <c r="B92" s="12"/>
      <c r="C92" s="13" t="s">
        <v>79</v>
      </c>
      <c r="D92" s="18">
        <f>D93+D98+D103+D108+D110+D114+D118+D122+D124</f>
        <v>13426779</v>
      </c>
      <c r="E92" s="18">
        <f>E93+E98+E103+E108+E110+E114+E118+E122+E124</f>
        <v>12353602</v>
      </c>
      <c r="F92" s="18">
        <f>F93+F98+F103+F108+F110+F114+F118+F122+F124</f>
        <v>8584103</v>
      </c>
      <c r="G92" s="74">
        <f t="shared" si="4"/>
        <v>69.4866404146742</v>
      </c>
      <c r="H92" s="61">
        <f t="shared" si="3"/>
        <v>19.822997810028404</v>
      </c>
      <c r="I92" s="57"/>
      <c r="K92" s="64"/>
      <c r="L92" s="9"/>
    </row>
    <row r="93" spans="1:12" ht="15" customHeight="1">
      <c r="A93" s="24"/>
      <c r="B93" s="15" t="s">
        <v>80</v>
      </c>
      <c r="C93" s="16" t="s">
        <v>81</v>
      </c>
      <c r="D93" s="20">
        <f>D94</f>
        <v>1440180</v>
      </c>
      <c r="E93" s="20">
        <f>E94</f>
        <v>1346429</v>
      </c>
      <c r="F93" s="20">
        <f>F94</f>
        <v>1086874</v>
      </c>
      <c r="G93" s="67">
        <f t="shared" si="4"/>
        <v>80.72271170629867</v>
      </c>
      <c r="H93" s="68">
        <f t="shared" si="3"/>
        <v>2.509883784220298</v>
      </c>
      <c r="I93" s="57"/>
      <c r="K93" s="64"/>
      <c r="L93" s="9"/>
    </row>
    <row r="94" spans="1:12" ht="15" customHeight="1">
      <c r="A94" s="24"/>
      <c r="B94" s="15"/>
      <c r="C94" s="16" t="s">
        <v>16</v>
      </c>
      <c r="D94" s="20">
        <v>1440180</v>
      </c>
      <c r="E94" s="20">
        <v>1346429</v>
      </c>
      <c r="F94" s="20">
        <v>1086874</v>
      </c>
      <c r="G94" s="67">
        <f t="shared" si="4"/>
        <v>80.72271170629867</v>
      </c>
      <c r="H94" s="68">
        <f t="shared" si="3"/>
        <v>2.509883784220298</v>
      </c>
      <c r="I94" s="57"/>
      <c r="K94" s="64"/>
      <c r="L94" s="9"/>
    </row>
    <row r="95" spans="1:12" ht="15" customHeight="1">
      <c r="A95" s="24"/>
      <c r="B95" s="15"/>
      <c r="C95" s="16" t="s">
        <v>210</v>
      </c>
      <c r="D95" s="20">
        <v>840970</v>
      </c>
      <c r="E95" s="20">
        <v>726349</v>
      </c>
      <c r="F95" s="20">
        <v>531418</v>
      </c>
      <c r="G95" s="67">
        <f t="shared" si="4"/>
        <v>73.16290102967031</v>
      </c>
      <c r="H95" s="68">
        <f t="shared" si="3"/>
        <v>1.227186795196851</v>
      </c>
      <c r="I95" s="57"/>
      <c r="K95" s="64"/>
      <c r="L95" s="9"/>
    </row>
    <row r="96" spans="1:12" ht="15" customHeight="1">
      <c r="A96" s="24"/>
      <c r="B96" s="15"/>
      <c r="C96" s="16" t="s">
        <v>82</v>
      </c>
      <c r="D96" s="20">
        <v>498790</v>
      </c>
      <c r="E96" s="20">
        <v>519660</v>
      </c>
      <c r="F96" s="20">
        <v>473978</v>
      </c>
      <c r="G96" s="67">
        <f t="shared" si="4"/>
        <v>91.20925220336373</v>
      </c>
      <c r="H96" s="68">
        <f t="shared" si="3"/>
        <v>1.0945424182353873</v>
      </c>
      <c r="I96" s="57"/>
      <c r="K96" s="64"/>
      <c r="L96" s="9"/>
    </row>
    <row r="97" spans="1:12" ht="15" customHeight="1">
      <c r="A97" s="24"/>
      <c r="B97" s="15"/>
      <c r="C97" s="16" t="s">
        <v>227</v>
      </c>
      <c r="D97" s="20">
        <v>34000</v>
      </c>
      <c r="E97" s="20">
        <v>34000</v>
      </c>
      <c r="F97" s="20">
        <v>25103</v>
      </c>
      <c r="G97" s="67">
        <f t="shared" si="4"/>
        <v>73.83235294117647</v>
      </c>
      <c r="H97" s="68">
        <f t="shared" si="3"/>
        <v>0.0579695646738096</v>
      </c>
      <c r="I97" s="57"/>
      <c r="K97" s="64"/>
      <c r="L97" s="9"/>
    </row>
    <row r="98" spans="1:12" ht="15" customHeight="1">
      <c r="A98" s="24"/>
      <c r="B98" s="15" t="s">
        <v>83</v>
      </c>
      <c r="C98" s="16" t="s">
        <v>84</v>
      </c>
      <c r="D98" s="20">
        <f>D99</f>
        <v>4455467</v>
      </c>
      <c r="E98" s="20">
        <f>E99+E102</f>
        <v>4183691</v>
      </c>
      <c r="F98" s="20">
        <f>F99+F102</f>
        <v>2900341</v>
      </c>
      <c r="G98" s="67">
        <f t="shared" si="4"/>
        <v>69.3249334140595</v>
      </c>
      <c r="H98" s="68">
        <f t="shared" si="3"/>
        <v>6.697665823829886</v>
      </c>
      <c r="I98" s="57"/>
      <c r="K98" s="64"/>
      <c r="L98" s="9"/>
    </row>
    <row r="99" spans="1:12" ht="15" customHeight="1">
      <c r="A99" s="24"/>
      <c r="B99" s="15"/>
      <c r="C99" s="16" t="s">
        <v>16</v>
      </c>
      <c r="D99" s="20">
        <v>4455467</v>
      </c>
      <c r="E99" s="20">
        <v>4123691</v>
      </c>
      <c r="F99" s="20">
        <v>2890674</v>
      </c>
      <c r="G99" s="67">
        <f t="shared" si="4"/>
        <v>70.09919026425598</v>
      </c>
      <c r="H99" s="68">
        <f t="shared" si="3"/>
        <v>6.675342126196068</v>
      </c>
      <c r="I99" s="57"/>
      <c r="K99" s="64"/>
      <c r="L99" s="9"/>
    </row>
    <row r="100" spans="1:9" ht="15" customHeight="1">
      <c r="A100" s="24"/>
      <c r="B100" s="15"/>
      <c r="C100" s="16" t="s">
        <v>210</v>
      </c>
      <c r="D100" s="20">
        <v>3641638</v>
      </c>
      <c r="E100" s="20">
        <v>3441205</v>
      </c>
      <c r="F100" s="20">
        <v>2458115</v>
      </c>
      <c r="G100" s="67">
        <f t="shared" si="4"/>
        <v>71.43180949696401</v>
      </c>
      <c r="H100" s="68">
        <f t="shared" si="3"/>
        <v>5.676447295867486</v>
      </c>
      <c r="I100" s="57"/>
    </row>
    <row r="101" spans="1:9" ht="15" customHeight="1">
      <c r="A101" s="24"/>
      <c r="B101" s="15"/>
      <c r="C101" s="16" t="s">
        <v>227</v>
      </c>
      <c r="D101" s="20">
        <v>9440</v>
      </c>
      <c r="E101" s="20">
        <v>17970</v>
      </c>
      <c r="F101" s="20">
        <v>11898</v>
      </c>
      <c r="G101" s="67">
        <f t="shared" si="4"/>
        <v>66.21035058430718</v>
      </c>
      <c r="H101" s="68">
        <f t="shared" si="3"/>
        <v>0.027475675436760015</v>
      </c>
      <c r="I101" s="57"/>
    </row>
    <row r="102" spans="1:9" ht="15" customHeight="1">
      <c r="A102" s="24"/>
      <c r="B102" s="15"/>
      <c r="C102" s="16" t="s">
        <v>67</v>
      </c>
      <c r="D102" s="20">
        <v>0</v>
      </c>
      <c r="E102" s="20">
        <v>60000</v>
      </c>
      <c r="F102" s="20">
        <v>9667</v>
      </c>
      <c r="G102" s="67">
        <f t="shared" si="4"/>
        <v>16.111666666666665</v>
      </c>
      <c r="H102" s="68">
        <f t="shared" si="3"/>
        <v>0.02232369763381737</v>
      </c>
      <c r="I102" s="57"/>
    </row>
    <row r="103" spans="1:9" ht="15" customHeight="1">
      <c r="A103" s="24"/>
      <c r="B103" s="15" t="s">
        <v>85</v>
      </c>
      <c r="C103" s="16" t="s">
        <v>86</v>
      </c>
      <c r="D103" s="20">
        <f>D104</f>
        <v>1810097</v>
      </c>
      <c r="E103" s="20">
        <f>E104</f>
        <v>1554982</v>
      </c>
      <c r="F103" s="20">
        <f>F104</f>
        <v>1112860</v>
      </c>
      <c r="G103" s="67">
        <f t="shared" si="4"/>
        <v>71.56738791831674</v>
      </c>
      <c r="H103" s="68">
        <f t="shared" si="3"/>
        <v>2.569892432892314</v>
      </c>
      <c r="I103" s="57"/>
    </row>
    <row r="104" spans="1:9" ht="15" customHeight="1">
      <c r="A104" s="24"/>
      <c r="B104" s="15"/>
      <c r="C104" s="16" t="s">
        <v>16</v>
      </c>
      <c r="D104" s="20">
        <v>1810097</v>
      </c>
      <c r="E104" s="20">
        <v>1554982</v>
      </c>
      <c r="F104" s="20">
        <v>1112860</v>
      </c>
      <c r="G104" s="67">
        <f t="shared" si="4"/>
        <v>71.56738791831674</v>
      </c>
      <c r="H104" s="68">
        <f t="shared" si="3"/>
        <v>2.569892432892314</v>
      </c>
      <c r="I104" s="57"/>
    </row>
    <row r="105" spans="1:9" ht="15" customHeight="1">
      <c r="A105" s="24"/>
      <c r="B105" s="15"/>
      <c r="C105" s="16" t="s">
        <v>211</v>
      </c>
      <c r="D105" s="20">
        <v>1441874</v>
      </c>
      <c r="E105" s="20">
        <v>1176376</v>
      </c>
      <c r="F105" s="20">
        <v>849003</v>
      </c>
      <c r="G105" s="67">
        <f t="shared" si="4"/>
        <v>72.17105755302727</v>
      </c>
      <c r="H105" s="68">
        <f t="shared" si="3"/>
        <v>1.960575800372799</v>
      </c>
      <c r="I105" s="57"/>
    </row>
    <row r="106" spans="1:9" ht="15" customHeight="1">
      <c r="A106" s="24"/>
      <c r="B106" s="15"/>
      <c r="C106" s="16" t="s">
        <v>227</v>
      </c>
      <c r="D106" s="20">
        <v>22000</v>
      </c>
      <c r="E106" s="20">
        <v>22000</v>
      </c>
      <c r="F106" s="20">
        <v>14327</v>
      </c>
      <c r="G106" s="67">
        <f t="shared" si="4"/>
        <v>65.12272727272727</v>
      </c>
      <c r="H106" s="68">
        <f t="shared" si="3"/>
        <v>0.03308488838312832</v>
      </c>
      <c r="I106" s="57"/>
    </row>
    <row r="107" spans="1:9" ht="15" customHeight="1">
      <c r="A107" s="24"/>
      <c r="B107" s="15"/>
      <c r="C107" s="16" t="s">
        <v>87</v>
      </c>
      <c r="D107" s="20">
        <v>157454</v>
      </c>
      <c r="E107" s="20">
        <v>164042</v>
      </c>
      <c r="F107" s="20">
        <v>111994</v>
      </c>
      <c r="G107" s="67">
        <f t="shared" si="4"/>
        <v>68.27154021531071</v>
      </c>
      <c r="H107" s="68">
        <f t="shared" si="3"/>
        <v>0.2586242053172383</v>
      </c>
      <c r="I107" s="57"/>
    </row>
    <row r="108" spans="1:9" ht="15" customHeight="1">
      <c r="A108" s="24"/>
      <c r="B108" s="15" t="s">
        <v>88</v>
      </c>
      <c r="C108" s="16" t="s">
        <v>89</v>
      </c>
      <c r="D108" s="20">
        <f>D109</f>
        <v>23000</v>
      </c>
      <c r="E108" s="20">
        <f>E109</f>
        <v>23000</v>
      </c>
      <c r="F108" s="20">
        <f>F109</f>
        <v>9440</v>
      </c>
      <c r="G108" s="67">
        <f t="shared" si="4"/>
        <v>41.04347826086956</v>
      </c>
      <c r="H108" s="68">
        <f t="shared" si="3"/>
        <v>0.02179949370675866</v>
      </c>
      <c r="I108" s="57"/>
    </row>
    <row r="109" spans="1:9" ht="15" customHeight="1">
      <c r="A109" s="24"/>
      <c r="B109" s="15"/>
      <c r="C109" s="16" t="s">
        <v>90</v>
      </c>
      <c r="D109" s="20">
        <v>23000</v>
      </c>
      <c r="E109" s="20">
        <v>23000</v>
      </c>
      <c r="F109" s="20">
        <v>9440</v>
      </c>
      <c r="G109" s="67">
        <f t="shared" si="4"/>
        <v>41.04347826086956</v>
      </c>
      <c r="H109" s="68">
        <f t="shared" si="3"/>
        <v>0.02179949370675866</v>
      </c>
      <c r="I109" s="57"/>
    </row>
    <row r="110" spans="1:9" ht="15" customHeight="1">
      <c r="A110" s="24"/>
      <c r="B110" s="15" t="s">
        <v>91</v>
      </c>
      <c r="C110" s="16" t="s">
        <v>92</v>
      </c>
      <c r="D110" s="20">
        <f>D111</f>
        <v>3292137</v>
      </c>
      <c r="E110" s="20">
        <f>E111</f>
        <v>3077242</v>
      </c>
      <c r="F110" s="20">
        <f>F111</f>
        <v>2015745</v>
      </c>
      <c r="G110" s="67">
        <f t="shared" si="4"/>
        <v>65.50492291473988</v>
      </c>
      <c r="H110" s="68">
        <f t="shared" si="3"/>
        <v>4.654896233255322</v>
      </c>
      <c r="I110" s="57"/>
    </row>
    <row r="111" spans="1:9" ht="15" customHeight="1">
      <c r="A111" s="24"/>
      <c r="B111" s="15"/>
      <c r="C111" s="16" t="s">
        <v>16</v>
      </c>
      <c r="D111" s="20">
        <v>3292137</v>
      </c>
      <c r="E111" s="20">
        <v>3077242</v>
      </c>
      <c r="F111" s="20">
        <v>2015745</v>
      </c>
      <c r="G111" s="67">
        <f t="shared" si="4"/>
        <v>65.50492291473988</v>
      </c>
      <c r="H111" s="68">
        <f t="shared" si="3"/>
        <v>4.654896233255322</v>
      </c>
      <c r="I111" s="57"/>
    </row>
    <row r="112" spans="1:9" ht="15" customHeight="1">
      <c r="A112" s="24"/>
      <c r="B112" s="15"/>
      <c r="C112" s="16" t="s">
        <v>210</v>
      </c>
      <c r="D112" s="20">
        <v>2874974</v>
      </c>
      <c r="E112" s="20">
        <v>2583435</v>
      </c>
      <c r="F112" s="20">
        <v>1727115</v>
      </c>
      <c r="G112" s="67">
        <f t="shared" si="4"/>
        <v>66.85343351003606</v>
      </c>
      <c r="H112" s="68">
        <f t="shared" si="3"/>
        <v>3.988372094634373</v>
      </c>
      <c r="I112" s="57"/>
    </row>
    <row r="113" spans="1:9" ht="15" customHeight="1">
      <c r="A113" s="24"/>
      <c r="B113" s="15"/>
      <c r="C113" s="16" t="s">
        <v>227</v>
      </c>
      <c r="D113" s="20">
        <v>6460</v>
      </c>
      <c r="E113" s="20">
        <v>29558</v>
      </c>
      <c r="F113" s="20">
        <v>11843</v>
      </c>
      <c r="G113" s="67">
        <f t="shared" si="4"/>
        <v>40.0669869409297</v>
      </c>
      <c r="H113" s="68">
        <f t="shared" si="3"/>
        <v>0.027348665674697334</v>
      </c>
      <c r="I113" s="57"/>
    </row>
    <row r="114" spans="1:9" ht="15" customHeight="1">
      <c r="A114" s="24"/>
      <c r="B114" s="15" t="s">
        <v>95</v>
      </c>
      <c r="C114" s="16" t="s">
        <v>96</v>
      </c>
      <c r="D114" s="20">
        <f>D115</f>
        <v>1185961</v>
      </c>
      <c r="E114" s="20">
        <f>E115</f>
        <v>1091621</v>
      </c>
      <c r="F114" s="20">
        <f>F115</f>
        <v>752443</v>
      </c>
      <c r="G114" s="67">
        <f t="shared" si="4"/>
        <v>68.92895977633263</v>
      </c>
      <c r="H114" s="68">
        <f t="shared" si="3"/>
        <v>1.7375928435587507</v>
      </c>
      <c r="I114" s="57"/>
    </row>
    <row r="115" spans="1:9" ht="15" customHeight="1">
      <c r="A115" s="24"/>
      <c r="B115" s="15"/>
      <c r="C115" s="16" t="s">
        <v>16</v>
      </c>
      <c r="D115" s="20">
        <v>1185961</v>
      </c>
      <c r="E115" s="20">
        <v>1091621</v>
      </c>
      <c r="F115" s="20">
        <v>752443</v>
      </c>
      <c r="G115" s="67">
        <f t="shared" si="4"/>
        <v>68.92895977633263</v>
      </c>
      <c r="H115" s="68">
        <f t="shared" si="3"/>
        <v>1.7375928435587507</v>
      </c>
      <c r="I115" s="57"/>
    </row>
    <row r="116" spans="1:9" ht="15" customHeight="1">
      <c r="A116" s="24"/>
      <c r="B116" s="15"/>
      <c r="C116" s="16" t="s">
        <v>210</v>
      </c>
      <c r="D116" s="20">
        <v>994279</v>
      </c>
      <c r="E116" s="20">
        <v>931703</v>
      </c>
      <c r="F116" s="20">
        <v>647174</v>
      </c>
      <c r="G116" s="67">
        <f t="shared" si="4"/>
        <v>69.46140561960196</v>
      </c>
      <c r="H116" s="68">
        <f t="shared" si="3"/>
        <v>1.4944984682391769</v>
      </c>
      <c r="I116" s="57"/>
    </row>
    <row r="117" spans="1:9" ht="15" customHeight="1">
      <c r="A117" s="24"/>
      <c r="B117" s="15"/>
      <c r="C117" s="16" t="s">
        <v>227</v>
      </c>
      <c r="D117" s="20">
        <v>33088</v>
      </c>
      <c r="E117" s="20">
        <v>1324</v>
      </c>
      <c r="F117" s="20">
        <v>345</v>
      </c>
      <c r="G117" s="67">
        <f t="shared" si="4"/>
        <v>26.057401812688823</v>
      </c>
      <c r="H117" s="68">
        <f t="shared" si="3"/>
        <v>0.0007966975983931925</v>
      </c>
      <c r="I117" s="57"/>
    </row>
    <row r="118" spans="1:9" ht="15" customHeight="1">
      <c r="A118" s="24"/>
      <c r="B118" s="15" t="s">
        <v>97</v>
      </c>
      <c r="C118" s="16" t="s">
        <v>98</v>
      </c>
      <c r="D118" s="20">
        <f>D119</f>
        <v>876733</v>
      </c>
      <c r="E118" s="20">
        <f>E119</f>
        <v>763737</v>
      </c>
      <c r="F118" s="20">
        <f>F119</f>
        <v>480462</v>
      </c>
      <c r="G118" s="67">
        <f t="shared" si="4"/>
        <v>62.90935230321433</v>
      </c>
      <c r="H118" s="68">
        <f t="shared" si="3"/>
        <v>1.109515714548377</v>
      </c>
      <c r="I118" s="57"/>
    </row>
    <row r="119" spans="1:9" ht="15" customHeight="1">
      <c r="A119" s="24"/>
      <c r="B119" s="15"/>
      <c r="C119" s="16" t="s">
        <v>51</v>
      </c>
      <c r="D119" s="20">
        <v>876733</v>
      </c>
      <c r="E119" s="20">
        <v>763737</v>
      </c>
      <c r="F119" s="20">
        <v>480462</v>
      </c>
      <c r="G119" s="67">
        <f t="shared" si="4"/>
        <v>62.90935230321433</v>
      </c>
      <c r="H119" s="68">
        <f t="shared" si="3"/>
        <v>1.109515714548377</v>
      </c>
      <c r="I119" s="57"/>
    </row>
    <row r="120" spans="1:9" ht="15" customHeight="1">
      <c r="A120" s="24"/>
      <c r="B120" s="15"/>
      <c r="C120" s="16" t="s">
        <v>214</v>
      </c>
      <c r="D120" s="20">
        <v>752625</v>
      </c>
      <c r="E120" s="20">
        <v>634938</v>
      </c>
      <c r="F120" s="20">
        <v>393341</v>
      </c>
      <c r="G120" s="67">
        <f t="shared" si="4"/>
        <v>61.949513180814506</v>
      </c>
      <c r="H120" s="68">
        <f t="shared" si="3"/>
        <v>0.9083299421726863</v>
      </c>
      <c r="I120" s="57"/>
    </row>
    <row r="121" spans="1:9" ht="15" customHeight="1">
      <c r="A121" s="24"/>
      <c r="B121" s="15"/>
      <c r="C121" s="16" t="s">
        <v>227</v>
      </c>
      <c r="D121" s="20">
        <v>3600</v>
      </c>
      <c r="E121" s="20">
        <v>3600</v>
      </c>
      <c r="F121" s="20">
        <v>0</v>
      </c>
      <c r="G121" s="67">
        <f t="shared" si="4"/>
        <v>0</v>
      </c>
      <c r="H121" s="68">
        <f t="shared" si="3"/>
        <v>0</v>
      </c>
      <c r="I121" s="57"/>
    </row>
    <row r="122" spans="1:9" ht="15" customHeight="1">
      <c r="A122" s="24"/>
      <c r="B122" s="15" t="s">
        <v>100</v>
      </c>
      <c r="C122" s="16" t="s">
        <v>101</v>
      </c>
      <c r="D122" s="20">
        <f>D123</f>
        <v>65753</v>
      </c>
      <c r="E122" s="20">
        <f>E123</f>
        <v>59509</v>
      </c>
      <c r="F122" s="20">
        <f>F123</f>
        <v>13895</v>
      </c>
      <c r="G122" s="67">
        <f t="shared" si="4"/>
        <v>23.34940933304206</v>
      </c>
      <c r="H122" s="68">
        <f t="shared" si="3"/>
        <v>0.032087284433835975</v>
      </c>
      <c r="I122" s="57"/>
    </row>
    <row r="123" spans="1:9" ht="15" customHeight="1">
      <c r="A123" s="24"/>
      <c r="B123" s="15"/>
      <c r="C123" s="16" t="s">
        <v>58</v>
      </c>
      <c r="D123" s="20">
        <v>65753</v>
      </c>
      <c r="E123" s="20">
        <v>59509</v>
      </c>
      <c r="F123" s="20">
        <v>13895</v>
      </c>
      <c r="G123" s="67">
        <f t="shared" si="4"/>
        <v>23.34940933304206</v>
      </c>
      <c r="H123" s="68">
        <f t="shared" si="3"/>
        <v>0.032087284433835975</v>
      </c>
      <c r="I123" s="57"/>
    </row>
    <row r="124" spans="1:9" ht="15" customHeight="1">
      <c r="A124" s="24"/>
      <c r="B124" s="15" t="s">
        <v>102</v>
      </c>
      <c r="C124" s="16" t="s">
        <v>11</v>
      </c>
      <c r="D124" s="20">
        <f>D125</f>
        <v>277451</v>
      </c>
      <c r="E124" s="20">
        <f>E125</f>
        <v>253391</v>
      </c>
      <c r="F124" s="20">
        <f>F125</f>
        <v>212043</v>
      </c>
      <c r="G124" s="67">
        <f t="shared" si="4"/>
        <v>83.6821355138896</v>
      </c>
      <c r="H124" s="69">
        <f t="shared" si="3"/>
        <v>0.489664199582863</v>
      </c>
      <c r="I124" s="57"/>
    </row>
    <row r="125" spans="1:9" ht="15" customHeight="1">
      <c r="A125" s="24"/>
      <c r="B125" s="15"/>
      <c r="C125" s="16" t="s">
        <v>16</v>
      </c>
      <c r="D125" s="20">
        <v>277451</v>
      </c>
      <c r="E125" s="20">
        <v>253391</v>
      </c>
      <c r="F125" s="20">
        <v>212043</v>
      </c>
      <c r="G125" s="67">
        <f t="shared" si="4"/>
        <v>83.6821355138896</v>
      </c>
      <c r="H125" s="68">
        <f t="shared" si="3"/>
        <v>0.489664199582863</v>
      </c>
      <c r="I125" s="57"/>
    </row>
    <row r="126" spans="1:9" ht="15" customHeight="1">
      <c r="A126" s="24"/>
      <c r="B126" s="15"/>
      <c r="C126" s="16" t="s">
        <v>210</v>
      </c>
      <c r="D126" s="20">
        <v>12100</v>
      </c>
      <c r="E126" s="20">
        <v>12100</v>
      </c>
      <c r="F126" s="20">
        <v>4990</v>
      </c>
      <c r="G126" s="67">
        <f t="shared" si="4"/>
        <v>41.239669421487605</v>
      </c>
      <c r="H126" s="68">
        <f t="shared" si="3"/>
        <v>0.011523249321687046</v>
      </c>
      <c r="I126" s="57"/>
    </row>
    <row r="127" spans="1:9" ht="15" customHeight="1">
      <c r="A127" s="24"/>
      <c r="B127" s="15"/>
      <c r="C127" s="16" t="s">
        <v>227</v>
      </c>
      <c r="D127" s="20">
        <v>15037</v>
      </c>
      <c r="E127" s="20">
        <v>11377</v>
      </c>
      <c r="F127" s="20">
        <v>0</v>
      </c>
      <c r="G127" s="67">
        <f t="shared" si="4"/>
        <v>0</v>
      </c>
      <c r="H127" s="68">
        <f t="shared" si="3"/>
        <v>0</v>
      </c>
      <c r="I127" s="57"/>
    </row>
    <row r="128" spans="1:9" ht="15" customHeight="1">
      <c r="A128" s="23" t="s">
        <v>103</v>
      </c>
      <c r="B128" s="12"/>
      <c r="C128" s="13" t="s">
        <v>104</v>
      </c>
      <c r="D128" s="18">
        <f>D129+D131</f>
        <v>5220436</v>
      </c>
      <c r="E128" s="18">
        <f>E129+E131</f>
        <v>5198406</v>
      </c>
      <c r="F128" s="18">
        <f>F129+F131</f>
        <v>3848775</v>
      </c>
      <c r="G128" s="74">
        <f t="shared" si="4"/>
        <v>74.0375992179141</v>
      </c>
      <c r="H128" s="61">
        <f t="shared" si="3"/>
        <v>8.887854490596405</v>
      </c>
      <c r="I128" s="57"/>
    </row>
    <row r="129" spans="1:9" ht="15" customHeight="1">
      <c r="A129" s="24"/>
      <c r="B129" s="15" t="s">
        <v>105</v>
      </c>
      <c r="C129" s="16" t="s">
        <v>106</v>
      </c>
      <c r="D129" s="20">
        <f>D130</f>
        <v>435000</v>
      </c>
      <c r="E129" s="20">
        <f>E130</f>
        <v>435000</v>
      </c>
      <c r="F129" s="20">
        <f>F130</f>
        <v>319667</v>
      </c>
      <c r="G129" s="67">
        <f t="shared" si="4"/>
        <v>73.48666666666666</v>
      </c>
      <c r="H129" s="68">
        <f t="shared" si="3"/>
        <v>0.7381969019871208</v>
      </c>
      <c r="I129" s="57"/>
    </row>
    <row r="130" spans="1:9" ht="15" customHeight="1">
      <c r="A130" s="24"/>
      <c r="B130" s="15"/>
      <c r="C130" s="16" t="s">
        <v>107</v>
      </c>
      <c r="D130" s="20">
        <v>435000</v>
      </c>
      <c r="E130" s="20">
        <v>435000</v>
      </c>
      <c r="F130" s="20">
        <v>319667</v>
      </c>
      <c r="G130" s="67">
        <f t="shared" si="4"/>
        <v>73.48666666666666</v>
      </c>
      <c r="H130" s="68">
        <f t="shared" si="3"/>
        <v>0.7381969019871208</v>
      </c>
      <c r="I130" s="57"/>
    </row>
    <row r="131" spans="1:9" ht="30" customHeight="1">
      <c r="A131" s="24"/>
      <c r="B131" s="15" t="s">
        <v>110</v>
      </c>
      <c r="C131" s="16" t="s">
        <v>111</v>
      </c>
      <c r="D131" s="20">
        <f>D132</f>
        <v>4785436</v>
      </c>
      <c r="E131" s="20">
        <f>E132</f>
        <v>4763406</v>
      </c>
      <c r="F131" s="20">
        <f>F132</f>
        <v>3529108</v>
      </c>
      <c r="G131" s="67">
        <f t="shared" si="4"/>
        <v>74.0879110451639</v>
      </c>
      <c r="H131" s="68">
        <f t="shared" si="3"/>
        <v>8.149657588609283</v>
      </c>
      <c r="I131" s="57"/>
    </row>
    <row r="132" spans="1:9" ht="15" customHeight="1">
      <c r="A132" s="24"/>
      <c r="B132" s="15"/>
      <c r="C132" s="16" t="s">
        <v>16</v>
      </c>
      <c r="D132" s="20">
        <v>4785436</v>
      </c>
      <c r="E132" s="20">
        <v>4763406</v>
      </c>
      <c r="F132" s="20">
        <v>3529108</v>
      </c>
      <c r="G132" s="67">
        <f t="shared" si="4"/>
        <v>74.0879110451639</v>
      </c>
      <c r="H132" s="68">
        <f t="shared" si="3"/>
        <v>8.149657588609283</v>
      </c>
      <c r="I132" s="57"/>
    </row>
    <row r="133" spans="1:9" ht="15" customHeight="1">
      <c r="A133" s="23" t="s">
        <v>112</v>
      </c>
      <c r="B133" s="12"/>
      <c r="C133" s="13" t="s">
        <v>113</v>
      </c>
      <c r="D133" s="18">
        <f>D139+D145+D151+D156+D159+D134</f>
        <v>15437990</v>
      </c>
      <c r="E133" s="18">
        <f>E139+E145+E151+E156+E159+E134</f>
        <v>16338307</v>
      </c>
      <c r="F133" s="18">
        <f>F139+F145+F151+F156+F159+F134</f>
        <v>11516836</v>
      </c>
      <c r="G133" s="74">
        <f t="shared" si="4"/>
        <v>70.4897759602632</v>
      </c>
      <c r="H133" s="61">
        <f t="shared" si="3"/>
        <v>26.595465455908005</v>
      </c>
      <c r="I133" s="57"/>
    </row>
    <row r="134" spans="1:9" ht="15" customHeight="1">
      <c r="A134" s="23"/>
      <c r="B134" s="38">
        <v>85201</v>
      </c>
      <c r="C134" s="39" t="s">
        <v>115</v>
      </c>
      <c r="D134" s="20">
        <v>1982085</v>
      </c>
      <c r="E134" s="20">
        <v>1981378</v>
      </c>
      <c r="F134" s="20">
        <f>F135</f>
        <v>1454575</v>
      </c>
      <c r="G134" s="67">
        <f t="shared" si="4"/>
        <v>73.41229184940985</v>
      </c>
      <c r="H134" s="68">
        <f t="shared" si="3"/>
        <v>3.3590040845877627</v>
      </c>
      <c r="I134" s="57"/>
    </row>
    <row r="135" spans="1:9" ht="15" customHeight="1">
      <c r="A135" s="24"/>
      <c r="B135" s="15"/>
      <c r="C135" s="16" t="s">
        <v>16</v>
      </c>
      <c r="D135" s="19">
        <v>1982085</v>
      </c>
      <c r="E135" s="19">
        <v>1981378</v>
      </c>
      <c r="F135" s="19">
        <v>1454575</v>
      </c>
      <c r="G135" s="67">
        <f t="shared" si="4"/>
        <v>73.41229184940985</v>
      </c>
      <c r="H135" s="68">
        <f t="shared" si="3"/>
        <v>3.3590040845877627</v>
      </c>
      <c r="I135" s="57"/>
    </row>
    <row r="136" spans="1:9" ht="15" customHeight="1">
      <c r="A136" s="24"/>
      <c r="B136" s="15"/>
      <c r="C136" s="16" t="s">
        <v>210</v>
      </c>
      <c r="D136" s="19">
        <v>681045</v>
      </c>
      <c r="E136" s="19">
        <v>676045</v>
      </c>
      <c r="F136" s="19">
        <v>543554</v>
      </c>
      <c r="G136" s="67">
        <f t="shared" si="4"/>
        <v>80.402044242617</v>
      </c>
      <c r="H136" s="68">
        <f t="shared" si="3"/>
        <v>1.2552120765130823</v>
      </c>
      <c r="I136" s="57"/>
    </row>
    <row r="137" spans="1:9" ht="15" customHeight="1">
      <c r="A137" s="24"/>
      <c r="B137" s="15"/>
      <c r="C137" s="16" t="s">
        <v>239</v>
      </c>
      <c r="D137" s="19">
        <v>851295</v>
      </c>
      <c r="E137" s="19">
        <v>851295</v>
      </c>
      <c r="F137" s="19">
        <v>618923</v>
      </c>
      <c r="G137" s="67">
        <f t="shared" si="4"/>
        <v>72.70370435630423</v>
      </c>
      <c r="H137" s="68">
        <f aca="true" t="shared" si="6" ref="H137:H200">SUM((F137/43303758)*100)</f>
        <v>1.4292593266385794</v>
      </c>
      <c r="I137" s="57"/>
    </row>
    <row r="138" spans="1:9" ht="15" customHeight="1">
      <c r="A138" s="24"/>
      <c r="B138" s="15"/>
      <c r="C138" s="16" t="s">
        <v>227</v>
      </c>
      <c r="D138" s="19">
        <v>117590</v>
      </c>
      <c r="E138" s="19">
        <v>116390</v>
      </c>
      <c r="F138" s="19">
        <v>53187</v>
      </c>
      <c r="G138" s="67">
        <f t="shared" si="4"/>
        <v>45.69722484749549</v>
      </c>
      <c r="H138" s="68">
        <f t="shared" si="6"/>
        <v>0.12282305845141661</v>
      </c>
      <c r="I138" s="57"/>
    </row>
    <row r="139" spans="1:9" ht="15" customHeight="1">
      <c r="A139" s="24"/>
      <c r="B139" s="15" t="s">
        <v>117</v>
      </c>
      <c r="C139" s="16" t="s">
        <v>118</v>
      </c>
      <c r="D139" s="19">
        <f>D140+D143</f>
        <v>11085290</v>
      </c>
      <c r="E139" s="19">
        <f>E140+E143</f>
        <v>11659699</v>
      </c>
      <c r="F139" s="19">
        <f>F140+F143</f>
        <v>8100144</v>
      </c>
      <c r="G139" s="67">
        <f t="shared" si="4"/>
        <v>69.47129595712548</v>
      </c>
      <c r="H139" s="68">
        <f t="shared" si="6"/>
        <v>18.705406583881242</v>
      </c>
      <c r="I139" s="57"/>
    </row>
    <row r="140" spans="1:9" ht="15" customHeight="1">
      <c r="A140" s="24"/>
      <c r="B140" s="15"/>
      <c r="C140" s="16" t="s">
        <v>16</v>
      </c>
      <c r="D140" s="19">
        <v>9917640</v>
      </c>
      <c r="E140" s="19">
        <v>10714208</v>
      </c>
      <c r="F140" s="19">
        <v>8093276</v>
      </c>
      <c r="G140" s="67">
        <f t="shared" si="4"/>
        <v>75.53779056744092</v>
      </c>
      <c r="H140" s="68">
        <f t="shared" si="6"/>
        <v>18.689546528502216</v>
      </c>
      <c r="I140" s="57"/>
    </row>
    <row r="141" spans="1:9" ht="15" customHeight="1">
      <c r="A141" s="24"/>
      <c r="B141" s="15"/>
      <c r="C141" s="16" t="s">
        <v>210</v>
      </c>
      <c r="D141" s="19">
        <v>6504342</v>
      </c>
      <c r="E141" s="19">
        <v>6693576</v>
      </c>
      <c r="F141" s="19">
        <v>4873845</v>
      </c>
      <c r="G141" s="67">
        <f aca="true" t="shared" si="7" ref="G141:G204">F141/E141*100</f>
        <v>72.81376950078702</v>
      </c>
      <c r="H141" s="68">
        <f t="shared" si="6"/>
        <v>11.255016250552666</v>
      </c>
      <c r="I141" s="57"/>
    </row>
    <row r="142" spans="1:9" ht="17.25" customHeight="1">
      <c r="A142" s="25"/>
      <c r="B142" s="16"/>
      <c r="C142" s="21" t="s">
        <v>228</v>
      </c>
      <c r="D142" s="19">
        <v>1154067</v>
      </c>
      <c r="E142" s="19">
        <v>1221302</v>
      </c>
      <c r="F142" s="19">
        <v>973005</v>
      </c>
      <c r="G142" s="67">
        <f t="shared" si="7"/>
        <v>79.6694838786803</v>
      </c>
      <c r="H142" s="68">
        <f t="shared" si="6"/>
        <v>2.246929700650923</v>
      </c>
      <c r="I142" s="57"/>
    </row>
    <row r="143" spans="1:9" ht="15" customHeight="1">
      <c r="A143" s="25"/>
      <c r="B143" s="16"/>
      <c r="C143" s="16" t="s">
        <v>67</v>
      </c>
      <c r="D143" s="19">
        <v>1167650</v>
      </c>
      <c r="E143" s="19">
        <v>945491</v>
      </c>
      <c r="F143" s="19">
        <v>6868</v>
      </c>
      <c r="G143" s="67">
        <f t="shared" si="7"/>
        <v>0.7263950688055201</v>
      </c>
      <c r="H143" s="68">
        <f t="shared" si="6"/>
        <v>0.01586005537902738</v>
      </c>
      <c r="I143" s="57"/>
    </row>
    <row r="144" spans="1:9" ht="15" customHeight="1">
      <c r="A144" s="25"/>
      <c r="B144" s="16"/>
      <c r="C144" s="16" t="s">
        <v>227</v>
      </c>
      <c r="D144" s="19">
        <v>19962</v>
      </c>
      <c r="E144" s="19">
        <v>19962</v>
      </c>
      <c r="F144" s="19">
        <v>13547</v>
      </c>
      <c r="G144" s="67">
        <f t="shared" si="7"/>
        <v>67.86394148882877</v>
      </c>
      <c r="H144" s="69">
        <f t="shared" si="6"/>
        <v>0.03128365903023936</v>
      </c>
      <c r="I144" s="57"/>
    </row>
    <row r="145" spans="1:9" ht="15" customHeight="1">
      <c r="A145" s="24"/>
      <c r="B145" s="15" t="s">
        <v>119</v>
      </c>
      <c r="C145" s="16" t="s">
        <v>120</v>
      </c>
      <c r="D145" s="19">
        <f>D146</f>
        <v>1751240</v>
      </c>
      <c r="E145" s="19">
        <f>E146</f>
        <v>1779155</v>
      </c>
      <c r="F145" s="19">
        <f>F146</f>
        <v>1281863</v>
      </c>
      <c r="G145" s="67">
        <f t="shared" si="7"/>
        <v>72.04897830711771</v>
      </c>
      <c r="H145" s="68">
        <f t="shared" si="6"/>
        <v>2.9601657204901244</v>
      </c>
      <c r="I145" s="57"/>
    </row>
    <row r="146" spans="1:9" ht="15" customHeight="1">
      <c r="A146" s="24"/>
      <c r="B146" s="15"/>
      <c r="C146" s="16" t="s">
        <v>16</v>
      </c>
      <c r="D146" s="19">
        <v>1751240</v>
      </c>
      <c r="E146" s="19">
        <v>1779155</v>
      </c>
      <c r="F146" s="19">
        <v>1281863</v>
      </c>
      <c r="G146" s="67">
        <f t="shared" si="7"/>
        <v>72.04897830711771</v>
      </c>
      <c r="H146" s="69">
        <f t="shared" si="6"/>
        <v>2.9601657204901244</v>
      </c>
      <c r="I146" s="57"/>
    </row>
    <row r="147" spans="1:9" ht="15" customHeight="1">
      <c r="A147" s="24"/>
      <c r="B147" s="15"/>
      <c r="C147" s="16" t="s">
        <v>215</v>
      </c>
      <c r="D147" s="19">
        <v>220960</v>
      </c>
      <c r="E147" s="19">
        <v>248875</v>
      </c>
      <c r="F147" s="19">
        <v>163712</v>
      </c>
      <c r="G147" s="67">
        <f t="shared" si="7"/>
        <v>65.78081366147664</v>
      </c>
      <c r="H147" s="69">
        <f t="shared" si="6"/>
        <v>0.3780549484873807</v>
      </c>
      <c r="I147" s="57"/>
    </row>
    <row r="148" spans="1:9" ht="15" customHeight="1">
      <c r="A148" s="24"/>
      <c r="B148" s="15"/>
      <c r="C148" s="16" t="s">
        <v>198</v>
      </c>
      <c r="D148" s="19">
        <v>106400</v>
      </c>
      <c r="E148" s="19">
        <v>106400</v>
      </c>
      <c r="F148" s="19">
        <v>86971</v>
      </c>
      <c r="G148" s="67">
        <f t="shared" si="7"/>
        <v>81.73966165413535</v>
      </c>
      <c r="H148" s="68">
        <f t="shared" si="6"/>
        <v>0.20083938211551988</v>
      </c>
      <c r="I148" s="57"/>
    </row>
    <row r="149" spans="1:9" ht="15" customHeight="1">
      <c r="A149" s="24"/>
      <c r="B149" s="15"/>
      <c r="C149" s="16" t="s">
        <v>227</v>
      </c>
      <c r="D149" s="19">
        <v>1423880</v>
      </c>
      <c r="E149" s="19">
        <v>1383680</v>
      </c>
      <c r="F149" s="19">
        <v>990980</v>
      </c>
      <c r="G149" s="67">
        <f t="shared" si="7"/>
        <v>71.61916049953746</v>
      </c>
      <c r="H149" s="69">
        <f t="shared" si="6"/>
        <v>2.2884388001614084</v>
      </c>
      <c r="I149" s="57"/>
    </row>
    <row r="150" spans="1:9" ht="32.25" customHeight="1">
      <c r="A150" s="24"/>
      <c r="B150" s="15"/>
      <c r="C150" s="66" t="s">
        <v>230</v>
      </c>
      <c r="D150" s="19">
        <v>0</v>
      </c>
      <c r="E150" s="19">
        <v>40200</v>
      </c>
      <c r="F150" s="19">
        <v>40200</v>
      </c>
      <c r="G150" s="67">
        <f t="shared" si="7"/>
        <v>100</v>
      </c>
      <c r="H150" s="69">
        <f t="shared" si="6"/>
        <v>0.09283258972581548</v>
      </c>
      <c r="I150" s="57"/>
    </row>
    <row r="151" spans="1:9" ht="15" customHeight="1">
      <c r="A151" s="24"/>
      <c r="B151" s="15" t="s">
        <v>122</v>
      </c>
      <c r="C151" s="16" t="s">
        <v>123</v>
      </c>
      <c r="D151" s="19">
        <f>D152</f>
        <v>554550</v>
      </c>
      <c r="E151" s="19">
        <f>E152</f>
        <v>853250</v>
      </c>
      <c r="F151" s="19">
        <f>F152</f>
        <v>629954</v>
      </c>
      <c r="G151" s="67">
        <f t="shared" si="7"/>
        <v>73.82994433050104</v>
      </c>
      <c r="H151" s="69">
        <f t="shared" si="6"/>
        <v>1.4547328663715515</v>
      </c>
      <c r="I151" s="57"/>
    </row>
    <row r="152" spans="1:9" ht="15" customHeight="1">
      <c r="A152" s="24"/>
      <c r="B152" s="15"/>
      <c r="C152" s="16" t="s">
        <v>16</v>
      </c>
      <c r="D152" s="19">
        <v>554550</v>
      </c>
      <c r="E152" s="19">
        <v>853250</v>
      </c>
      <c r="F152" s="19">
        <v>629954</v>
      </c>
      <c r="G152" s="67">
        <f t="shared" si="7"/>
        <v>73.82994433050104</v>
      </c>
      <c r="H152" s="69">
        <f t="shared" si="6"/>
        <v>1.4547328663715515</v>
      </c>
      <c r="I152" s="57"/>
    </row>
    <row r="153" spans="1:9" ht="15" customHeight="1">
      <c r="A153" s="24"/>
      <c r="B153" s="15"/>
      <c r="C153" s="15" t="s">
        <v>216</v>
      </c>
      <c r="D153" s="19">
        <v>495790</v>
      </c>
      <c r="E153" s="19">
        <v>491610</v>
      </c>
      <c r="F153" s="19">
        <v>360661</v>
      </c>
      <c r="G153" s="67">
        <f t="shared" si="7"/>
        <v>73.36323508472164</v>
      </c>
      <c r="H153" s="69">
        <f t="shared" si="6"/>
        <v>0.8328630508234413</v>
      </c>
      <c r="I153" s="57"/>
    </row>
    <row r="154" spans="1:9" ht="30" customHeight="1">
      <c r="A154" s="24"/>
      <c r="B154" s="15"/>
      <c r="C154" s="66" t="s">
        <v>230</v>
      </c>
      <c r="D154" s="19">
        <v>0</v>
      </c>
      <c r="E154" s="19">
        <v>297500</v>
      </c>
      <c r="F154" s="19">
        <v>210447</v>
      </c>
      <c r="G154" s="67">
        <f t="shared" si="7"/>
        <v>70.73848739495799</v>
      </c>
      <c r="H154" s="69">
        <f t="shared" si="6"/>
        <v>0.48597860721464403</v>
      </c>
      <c r="I154" s="57"/>
    </row>
    <row r="155" spans="1:9" ht="15" customHeight="1">
      <c r="A155" s="24"/>
      <c r="B155" s="15"/>
      <c r="C155" s="16" t="s">
        <v>227</v>
      </c>
      <c r="D155" s="19">
        <v>200</v>
      </c>
      <c r="E155" s="19">
        <v>400</v>
      </c>
      <c r="F155" s="19">
        <v>297</v>
      </c>
      <c r="G155" s="67">
        <f t="shared" si="7"/>
        <v>74.25</v>
      </c>
      <c r="H155" s="68">
        <f t="shared" si="6"/>
        <v>0.0006858527151384875</v>
      </c>
      <c r="I155" s="57"/>
    </row>
    <row r="156" spans="1:9" ht="29.25" customHeight="1">
      <c r="A156" s="24"/>
      <c r="B156" s="15">
        <v>85220</v>
      </c>
      <c r="C156" s="16" t="s">
        <v>192</v>
      </c>
      <c r="D156" s="19">
        <f>D157</f>
        <v>58100</v>
      </c>
      <c r="E156" s="19">
        <v>58100</v>
      </c>
      <c r="F156" s="19">
        <f>F157</f>
        <v>43575</v>
      </c>
      <c r="G156" s="67">
        <f t="shared" si="7"/>
        <v>75</v>
      </c>
      <c r="H156" s="69">
        <f t="shared" si="6"/>
        <v>0.10062637057966194</v>
      </c>
      <c r="I156" s="57"/>
    </row>
    <row r="157" spans="1:9" ht="15" customHeight="1">
      <c r="A157" s="24"/>
      <c r="B157" s="15"/>
      <c r="C157" s="16" t="s">
        <v>16</v>
      </c>
      <c r="D157" s="19">
        <f>D158</f>
        <v>58100</v>
      </c>
      <c r="E157" s="19">
        <v>58100</v>
      </c>
      <c r="F157" s="19">
        <v>43575</v>
      </c>
      <c r="G157" s="67">
        <f t="shared" si="7"/>
        <v>75</v>
      </c>
      <c r="H157" s="69">
        <f t="shared" si="6"/>
        <v>0.10062637057966194</v>
      </c>
      <c r="I157" s="57"/>
    </row>
    <row r="158" spans="1:9" ht="15" customHeight="1">
      <c r="A158" s="24"/>
      <c r="B158" s="15"/>
      <c r="C158" s="16" t="s">
        <v>194</v>
      </c>
      <c r="D158" s="19">
        <v>58100</v>
      </c>
      <c r="E158" s="19">
        <v>58100</v>
      </c>
      <c r="F158" s="19">
        <v>43575</v>
      </c>
      <c r="G158" s="67">
        <f t="shared" si="7"/>
        <v>75</v>
      </c>
      <c r="H158" s="69">
        <f t="shared" si="6"/>
        <v>0.10062637057966194</v>
      </c>
      <c r="I158" s="57"/>
    </row>
    <row r="159" spans="1:9" ht="15" customHeight="1">
      <c r="A159" s="24"/>
      <c r="B159" s="15" t="s">
        <v>124</v>
      </c>
      <c r="C159" s="16" t="s">
        <v>11</v>
      </c>
      <c r="D159" s="19">
        <f>D160</f>
        <v>6725</v>
      </c>
      <c r="E159" s="19">
        <v>6725</v>
      </c>
      <c r="F159" s="19">
        <f>F160</f>
        <v>6725</v>
      </c>
      <c r="G159" s="67">
        <f t="shared" si="7"/>
        <v>100</v>
      </c>
      <c r="H159" s="69">
        <f t="shared" si="6"/>
        <v>0.015529829997664406</v>
      </c>
      <c r="I159" s="57"/>
    </row>
    <row r="160" spans="1:9" ht="15" customHeight="1">
      <c r="A160" s="24"/>
      <c r="B160" s="15"/>
      <c r="C160" s="16" t="s">
        <v>16</v>
      </c>
      <c r="D160" s="19">
        <v>6725</v>
      </c>
      <c r="E160" s="19">
        <v>6725</v>
      </c>
      <c r="F160" s="19">
        <v>6725</v>
      </c>
      <c r="G160" s="67">
        <f t="shared" si="7"/>
        <v>100</v>
      </c>
      <c r="H160" s="69">
        <f t="shared" si="6"/>
        <v>0.015529829997664406</v>
      </c>
      <c r="I160" s="57"/>
    </row>
    <row r="161" spans="1:9" ht="30" customHeight="1">
      <c r="A161" s="23" t="s">
        <v>125</v>
      </c>
      <c r="B161" s="12"/>
      <c r="C161" s="13" t="s">
        <v>126</v>
      </c>
      <c r="D161" s="18">
        <f>D162+D165</f>
        <v>3855185</v>
      </c>
      <c r="E161" s="18">
        <f>E162+E165</f>
        <v>3855185</v>
      </c>
      <c r="F161" s="18">
        <f>F162+F165</f>
        <v>2861469</v>
      </c>
      <c r="G161" s="74">
        <f t="shared" si="7"/>
        <v>74.2239088396536</v>
      </c>
      <c r="H161" s="70">
        <f t="shared" si="6"/>
        <v>6.607899942540783</v>
      </c>
      <c r="I161" s="57"/>
    </row>
    <row r="162" spans="1:9" ht="15" customHeight="1">
      <c r="A162" s="24"/>
      <c r="B162" s="15" t="s">
        <v>127</v>
      </c>
      <c r="C162" s="16" t="s">
        <v>128</v>
      </c>
      <c r="D162" s="20">
        <f>D163</f>
        <v>65760</v>
      </c>
      <c r="E162" s="20">
        <f>E163</f>
        <v>65760</v>
      </c>
      <c r="F162" s="20">
        <f>F163</f>
        <v>12330</v>
      </c>
      <c r="G162" s="67">
        <f t="shared" si="7"/>
        <v>18.75</v>
      </c>
      <c r="H162" s="69">
        <f t="shared" si="6"/>
        <v>0.02847327938605236</v>
      </c>
      <c r="I162" s="57"/>
    </row>
    <row r="163" spans="1:9" ht="15" customHeight="1">
      <c r="A163" s="24"/>
      <c r="B163" s="15"/>
      <c r="C163" s="16" t="s">
        <v>58</v>
      </c>
      <c r="D163" s="20">
        <f>D164</f>
        <v>65760</v>
      </c>
      <c r="E163" s="20">
        <v>65760</v>
      </c>
      <c r="F163" s="20">
        <v>12330</v>
      </c>
      <c r="G163" s="67">
        <f t="shared" si="7"/>
        <v>18.75</v>
      </c>
      <c r="H163" s="69">
        <f t="shared" si="6"/>
        <v>0.02847327938605236</v>
      </c>
      <c r="I163" s="57"/>
    </row>
    <row r="164" spans="1:9" ht="15" customHeight="1">
      <c r="A164" s="24"/>
      <c r="B164" s="15"/>
      <c r="C164" s="16" t="s">
        <v>203</v>
      </c>
      <c r="D164" s="20">
        <v>65760</v>
      </c>
      <c r="E164" s="20">
        <v>65760</v>
      </c>
      <c r="F164" s="20">
        <v>12330</v>
      </c>
      <c r="G164" s="67">
        <f t="shared" si="7"/>
        <v>18.75</v>
      </c>
      <c r="H164" s="69">
        <f t="shared" si="6"/>
        <v>0.02847327938605236</v>
      </c>
      <c r="I164" s="57"/>
    </row>
    <row r="165" spans="1:11" ht="15" customHeight="1">
      <c r="A165" s="24"/>
      <c r="B165" s="15" t="s">
        <v>129</v>
      </c>
      <c r="C165" s="16" t="s">
        <v>130</v>
      </c>
      <c r="D165" s="19">
        <f>D166</f>
        <v>3789425</v>
      </c>
      <c r="E165" s="19">
        <f>E166</f>
        <v>3789425</v>
      </c>
      <c r="F165" s="19">
        <f>F166</f>
        <v>2849139</v>
      </c>
      <c r="G165" s="67">
        <f t="shared" si="7"/>
        <v>75.18657843868132</v>
      </c>
      <c r="H165" s="69">
        <f t="shared" si="6"/>
        <v>6.579426663154732</v>
      </c>
      <c r="I165" s="57"/>
      <c r="K165" s="64"/>
    </row>
    <row r="166" spans="1:11" ht="15" customHeight="1">
      <c r="A166" s="24"/>
      <c r="B166" s="15"/>
      <c r="C166" s="16" t="s">
        <v>16</v>
      </c>
      <c r="D166" s="19">
        <v>3789425</v>
      </c>
      <c r="E166" s="19">
        <v>3789425</v>
      </c>
      <c r="F166" s="19">
        <v>2849139</v>
      </c>
      <c r="G166" s="67">
        <f t="shared" si="7"/>
        <v>75.18657843868132</v>
      </c>
      <c r="H166" s="68">
        <f t="shared" si="6"/>
        <v>6.579426663154732</v>
      </c>
      <c r="I166" s="57"/>
      <c r="K166" s="64"/>
    </row>
    <row r="167" spans="1:11" ht="15" customHeight="1">
      <c r="A167" s="24"/>
      <c r="B167" s="15"/>
      <c r="C167" s="16" t="s">
        <v>211</v>
      </c>
      <c r="D167" s="19">
        <v>3354935</v>
      </c>
      <c r="E167" s="19">
        <v>3354935</v>
      </c>
      <c r="F167" s="19">
        <v>2516572</v>
      </c>
      <c r="G167" s="67">
        <f t="shared" si="7"/>
        <v>75.01105088474144</v>
      </c>
      <c r="H167" s="69">
        <f t="shared" si="6"/>
        <v>5.8114401987929085</v>
      </c>
      <c r="I167" s="57"/>
      <c r="K167" s="64"/>
    </row>
    <row r="168" spans="1:11" ht="15" customHeight="1">
      <c r="A168" s="24"/>
      <c r="B168" s="15"/>
      <c r="C168" s="16" t="s">
        <v>227</v>
      </c>
      <c r="D168" s="19">
        <v>3300</v>
      </c>
      <c r="E168" s="19">
        <v>4000</v>
      </c>
      <c r="F168" s="19">
        <v>2797</v>
      </c>
      <c r="G168" s="67">
        <f t="shared" si="7"/>
        <v>69.925</v>
      </c>
      <c r="H168" s="69">
        <f t="shared" si="6"/>
        <v>0.006459023717987709</v>
      </c>
      <c r="I168" s="57"/>
      <c r="K168" s="64"/>
    </row>
    <row r="169" spans="1:11" ht="15" customHeight="1">
      <c r="A169" s="23" t="s">
        <v>131</v>
      </c>
      <c r="B169" s="12"/>
      <c r="C169" s="13" t="s">
        <v>132</v>
      </c>
      <c r="D169" s="18">
        <f>D170+D175+D181+D185+D190+D193+D196+D200+D204+D206</f>
        <v>9205154</v>
      </c>
      <c r="E169" s="18">
        <f>E170+E175+E181+E185+E190+E193+E196+E200+E204+E206</f>
        <v>8694668</v>
      </c>
      <c r="F169" s="18">
        <f>F170+F175+F181+F185+F190+F193+F196+F200+F204+F206</f>
        <v>6168734</v>
      </c>
      <c r="G169" s="74">
        <f t="shared" si="7"/>
        <v>70.94847094794189</v>
      </c>
      <c r="H169" s="70">
        <f t="shared" si="6"/>
        <v>14.245262501236036</v>
      </c>
      <c r="I169" s="57"/>
      <c r="K169" s="64"/>
    </row>
    <row r="170" spans="1:11" ht="15" customHeight="1">
      <c r="A170" s="24"/>
      <c r="B170" s="15" t="s">
        <v>133</v>
      </c>
      <c r="C170" s="16" t="s">
        <v>134</v>
      </c>
      <c r="D170" s="19">
        <f>D171+D173</f>
        <v>576010</v>
      </c>
      <c r="E170" s="19">
        <f>E171+E173</f>
        <v>492488</v>
      </c>
      <c r="F170" s="19">
        <f>F171+F173</f>
        <v>350642</v>
      </c>
      <c r="G170" s="67">
        <f t="shared" si="7"/>
        <v>71.19807995321713</v>
      </c>
      <c r="H170" s="69">
        <f t="shared" si="6"/>
        <v>0.8097264907124226</v>
      </c>
      <c r="I170" s="57"/>
      <c r="K170" s="64"/>
    </row>
    <row r="171" spans="1:11" ht="15" customHeight="1">
      <c r="A171" s="24"/>
      <c r="B171" s="15"/>
      <c r="C171" s="16" t="s">
        <v>16</v>
      </c>
      <c r="D171" s="19">
        <v>567010</v>
      </c>
      <c r="E171" s="19">
        <v>492488</v>
      </c>
      <c r="F171" s="19">
        <v>350642</v>
      </c>
      <c r="G171" s="67">
        <f t="shared" si="7"/>
        <v>71.19807995321713</v>
      </c>
      <c r="H171" s="68">
        <f t="shared" si="6"/>
        <v>0.8097264907124226</v>
      </c>
      <c r="I171" s="57"/>
      <c r="K171" s="64"/>
    </row>
    <row r="172" spans="1:11" ht="15" customHeight="1">
      <c r="A172" s="24"/>
      <c r="B172" s="15"/>
      <c r="C172" s="16" t="s">
        <v>210</v>
      </c>
      <c r="D172" s="19">
        <v>227460</v>
      </c>
      <c r="E172" s="19">
        <v>227460</v>
      </c>
      <c r="F172" s="19">
        <v>179344</v>
      </c>
      <c r="G172" s="67">
        <f t="shared" si="7"/>
        <v>78.84639057416689</v>
      </c>
      <c r="H172" s="69">
        <f t="shared" si="6"/>
        <v>0.4141534321339963</v>
      </c>
      <c r="I172" s="57"/>
      <c r="K172" s="64"/>
    </row>
    <row r="173" spans="1:11" ht="15" customHeight="1">
      <c r="A173" s="24"/>
      <c r="B173" s="15"/>
      <c r="C173" s="16" t="s">
        <v>67</v>
      </c>
      <c r="D173" s="19">
        <v>9000</v>
      </c>
      <c r="E173" s="19">
        <v>0</v>
      </c>
      <c r="F173" s="19">
        <v>0</v>
      </c>
      <c r="G173" s="67">
        <v>0</v>
      </c>
      <c r="H173" s="68">
        <f t="shared" si="6"/>
        <v>0</v>
      </c>
      <c r="I173" s="57"/>
      <c r="K173" s="64"/>
    </row>
    <row r="174" spans="1:11" ht="15" customHeight="1">
      <c r="A174" s="24"/>
      <c r="B174" s="15"/>
      <c r="C174" s="16" t="s">
        <v>227</v>
      </c>
      <c r="D174" s="19">
        <v>1710</v>
      </c>
      <c r="E174" s="19">
        <v>1710</v>
      </c>
      <c r="F174" s="19">
        <v>1261</v>
      </c>
      <c r="G174" s="67">
        <f t="shared" si="7"/>
        <v>73.74269005847952</v>
      </c>
      <c r="H174" s="68">
        <f t="shared" si="6"/>
        <v>0.002911987453837147</v>
      </c>
      <c r="I174" s="57"/>
      <c r="K174" s="64"/>
    </row>
    <row r="175" spans="1:11" ht="31.5" customHeight="1">
      <c r="A175" s="24"/>
      <c r="B175" s="15" t="s">
        <v>135</v>
      </c>
      <c r="C175" s="16" t="s">
        <v>136</v>
      </c>
      <c r="D175" s="19">
        <f>D176</f>
        <v>1260400</v>
      </c>
      <c r="E175" s="19">
        <f>E176+E180</f>
        <v>1343369</v>
      </c>
      <c r="F175" s="19">
        <f>F176</f>
        <v>797004</v>
      </c>
      <c r="G175" s="67">
        <f t="shared" si="7"/>
        <v>59.32874735087679</v>
      </c>
      <c r="H175" s="69">
        <f t="shared" si="6"/>
        <v>1.8404961527819366</v>
      </c>
      <c r="I175" s="57"/>
      <c r="K175" s="64"/>
    </row>
    <row r="176" spans="1:11" ht="15" customHeight="1">
      <c r="A176" s="24"/>
      <c r="B176" s="15"/>
      <c r="C176" s="16" t="s">
        <v>16</v>
      </c>
      <c r="D176" s="19">
        <v>1260400</v>
      </c>
      <c r="E176" s="19">
        <v>1338869</v>
      </c>
      <c r="F176" s="19">
        <v>797004</v>
      </c>
      <c r="G176" s="67">
        <f t="shared" si="7"/>
        <v>59.52815398668577</v>
      </c>
      <c r="H176" s="69">
        <f t="shared" si="6"/>
        <v>1.8404961527819366</v>
      </c>
      <c r="I176" s="57"/>
      <c r="K176" s="64"/>
    </row>
    <row r="177" spans="1:11" ht="15" customHeight="1">
      <c r="A177" s="24"/>
      <c r="B177" s="15"/>
      <c r="C177" s="16" t="s">
        <v>211</v>
      </c>
      <c r="D177" s="19">
        <v>1136288</v>
      </c>
      <c r="E177" s="19">
        <v>977910</v>
      </c>
      <c r="F177" s="19">
        <v>688061</v>
      </c>
      <c r="G177" s="67">
        <f t="shared" si="7"/>
        <v>70.36036036036036</v>
      </c>
      <c r="H177" s="69">
        <f t="shared" si="6"/>
        <v>1.5889175253565753</v>
      </c>
      <c r="I177" s="57"/>
      <c r="K177" s="64"/>
    </row>
    <row r="178" spans="1:11" ht="15" customHeight="1">
      <c r="A178" s="24"/>
      <c r="B178" s="15"/>
      <c r="C178" s="16" t="s">
        <v>227</v>
      </c>
      <c r="D178" s="19">
        <v>170</v>
      </c>
      <c r="E178" s="19">
        <v>170</v>
      </c>
      <c r="F178" s="19">
        <v>60</v>
      </c>
      <c r="G178" s="67">
        <f t="shared" si="7"/>
        <v>35.294117647058826</v>
      </c>
      <c r="H178" s="69">
        <f t="shared" si="6"/>
        <v>0.00013855610406838132</v>
      </c>
      <c r="I178" s="57"/>
      <c r="K178" s="64"/>
    </row>
    <row r="179" spans="1:11" ht="30.75" customHeight="1">
      <c r="A179" s="24"/>
      <c r="B179" s="15"/>
      <c r="C179" s="66" t="s">
        <v>230</v>
      </c>
      <c r="D179" s="19">
        <v>0</v>
      </c>
      <c r="E179" s="19">
        <v>233759</v>
      </c>
      <c r="F179" s="19">
        <v>1780</v>
      </c>
      <c r="G179" s="67">
        <f t="shared" si="7"/>
        <v>0.7614680076489033</v>
      </c>
      <c r="H179" s="69">
        <f t="shared" si="6"/>
        <v>0.004110497754028645</v>
      </c>
      <c r="I179" s="57"/>
      <c r="K179" s="64"/>
    </row>
    <row r="180" spans="1:11" ht="15.75" customHeight="1">
      <c r="A180" s="24"/>
      <c r="B180" s="15"/>
      <c r="C180" s="16" t="s">
        <v>67</v>
      </c>
      <c r="D180" s="19"/>
      <c r="E180" s="19">
        <v>4500</v>
      </c>
      <c r="F180" s="19">
        <v>0</v>
      </c>
      <c r="G180" s="67">
        <f t="shared" si="7"/>
        <v>0</v>
      </c>
      <c r="H180" s="68">
        <f t="shared" si="6"/>
        <v>0</v>
      </c>
      <c r="I180" s="57"/>
      <c r="K180" s="64"/>
    </row>
    <row r="181" spans="1:11" ht="15" customHeight="1">
      <c r="A181" s="24"/>
      <c r="B181" s="15" t="s">
        <v>137</v>
      </c>
      <c r="C181" s="16" t="s">
        <v>138</v>
      </c>
      <c r="D181" s="19">
        <f>D182</f>
        <v>522651</v>
      </c>
      <c r="E181" s="19">
        <f>E182</f>
        <v>499343</v>
      </c>
      <c r="F181" s="19">
        <f>F182</f>
        <v>336528</v>
      </c>
      <c r="G181" s="67">
        <f t="shared" si="7"/>
        <v>67.39415592088004</v>
      </c>
      <c r="H181" s="69">
        <f t="shared" si="6"/>
        <v>0.7771334764987372</v>
      </c>
      <c r="I181" s="57"/>
      <c r="K181" s="64"/>
    </row>
    <row r="182" spans="1:11" ht="15" customHeight="1">
      <c r="A182" s="24"/>
      <c r="B182" s="15"/>
      <c r="C182" s="16" t="s">
        <v>16</v>
      </c>
      <c r="D182" s="19">
        <v>522651</v>
      </c>
      <c r="E182" s="19">
        <v>499343</v>
      </c>
      <c r="F182" s="19">
        <v>336528</v>
      </c>
      <c r="G182" s="67">
        <f t="shared" si="7"/>
        <v>67.39415592088004</v>
      </c>
      <c r="H182" s="69">
        <f t="shared" si="6"/>
        <v>0.7771334764987372</v>
      </c>
      <c r="I182" s="57"/>
      <c r="K182" s="64"/>
    </row>
    <row r="183" spans="1:11" ht="15" customHeight="1">
      <c r="A183" s="24"/>
      <c r="B183" s="15"/>
      <c r="C183" s="16" t="s">
        <v>210</v>
      </c>
      <c r="D183" s="19">
        <v>337886</v>
      </c>
      <c r="E183" s="19">
        <v>279495</v>
      </c>
      <c r="F183" s="19">
        <v>193025</v>
      </c>
      <c r="G183" s="67">
        <f t="shared" si="7"/>
        <v>69.06205835524786</v>
      </c>
      <c r="H183" s="69">
        <f t="shared" si="6"/>
        <v>0.4457465331299884</v>
      </c>
      <c r="I183" s="57"/>
      <c r="K183" s="64"/>
    </row>
    <row r="184" spans="1:11" ht="15" customHeight="1">
      <c r="A184" s="24"/>
      <c r="B184" s="15"/>
      <c r="C184" s="16" t="s">
        <v>227</v>
      </c>
      <c r="D184" s="19">
        <v>740</v>
      </c>
      <c r="E184" s="19">
        <v>740</v>
      </c>
      <c r="F184" s="19">
        <v>279</v>
      </c>
      <c r="G184" s="67">
        <f t="shared" si="7"/>
        <v>37.7027027027027</v>
      </c>
      <c r="H184" s="69">
        <f t="shared" si="6"/>
        <v>0.0006442858839179731</v>
      </c>
      <c r="I184" s="57"/>
      <c r="K184" s="64"/>
    </row>
    <row r="185" spans="1:11" ht="15" customHeight="1">
      <c r="A185" s="24"/>
      <c r="B185" s="15" t="s">
        <v>139</v>
      </c>
      <c r="C185" s="16" t="s">
        <v>140</v>
      </c>
      <c r="D185" s="19">
        <f>D186</f>
        <v>3199513</v>
      </c>
      <c r="E185" s="19">
        <f>E186</f>
        <v>3080949</v>
      </c>
      <c r="F185" s="19">
        <f>F186</f>
        <v>2366089</v>
      </c>
      <c r="G185" s="67">
        <f t="shared" si="7"/>
        <v>76.79740885032501</v>
      </c>
      <c r="H185" s="68">
        <f t="shared" si="6"/>
        <v>5.463934561984204</v>
      </c>
      <c r="I185" s="57"/>
      <c r="K185" s="64"/>
    </row>
    <row r="186" spans="1:11" ht="15" customHeight="1">
      <c r="A186" s="24"/>
      <c r="B186" s="15"/>
      <c r="C186" s="16" t="s">
        <v>16</v>
      </c>
      <c r="D186" s="19">
        <v>3199513</v>
      </c>
      <c r="E186" s="19">
        <v>3080949</v>
      </c>
      <c r="F186" s="19">
        <v>2366089</v>
      </c>
      <c r="G186" s="67">
        <f t="shared" si="7"/>
        <v>76.79740885032501</v>
      </c>
      <c r="H186" s="69">
        <f t="shared" si="6"/>
        <v>5.463934561984204</v>
      </c>
      <c r="I186" s="57"/>
      <c r="K186" s="64"/>
    </row>
    <row r="187" spans="1:11" ht="15" customHeight="1">
      <c r="A187" s="24"/>
      <c r="B187" s="15"/>
      <c r="C187" s="16" t="s">
        <v>210</v>
      </c>
      <c r="D187" s="19">
        <v>1821106</v>
      </c>
      <c r="E187" s="19">
        <v>1618964</v>
      </c>
      <c r="F187" s="19">
        <v>1182039</v>
      </c>
      <c r="G187" s="67">
        <f t="shared" si="7"/>
        <v>73.01206203473333</v>
      </c>
      <c r="H187" s="69">
        <f t="shared" si="6"/>
        <v>2.7296453116147568</v>
      </c>
      <c r="I187" s="57"/>
      <c r="K187" s="64"/>
    </row>
    <row r="188" spans="1:11" ht="15" customHeight="1">
      <c r="A188" s="24"/>
      <c r="B188" s="15"/>
      <c r="C188" s="16" t="s">
        <v>199</v>
      </c>
      <c r="D188" s="19">
        <v>523924</v>
      </c>
      <c r="E188" s="19">
        <v>607502</v>
      </c>
      <c r="F188" s="19">
        <v>607502</v>
      </c>
      <c r="G188" s="67">
        <f t="shared" si="7"/>
        <v>100</v>
      </c>
      <c r="H188" s="68">
        <f t="shared" si="6"/>
        <v>1.402885172229163</v>
      </c>
      <c r="I188" s="57"/>
      <c r="K188" s="64"/>
    </row>
    <row r="189" spans="1:11" ht="15" customHeight="1">
      <c r="A189" s="24"/>
      <c r="B189" s="15"/>
      <c r="C189" s="16" t="s">
        <v>227</v>
      </c>
      <c r="D189" s="19">
        <v>5500</v>
      </c>
      <c r="E189" s="19">
        <v>5500</v>
      </c>
      <c r="F189" s="19">
        <v>3324</v>
      </c>
      <c r="G189" s="67">
        <f t="shared" si="7"/>
        <v>60.43636363636363</v>
      </c>
      <c r="H189" s="69">
        <f t="shared" si="6"/>
        <v>0.007676008165388324</v>
      </c>
      <c r="I189" s="57"/>
      <c r="K189" s="64"/>
    </row>
    <row r="190" spans="1:11" ht="15" customHeight="1">
      <c r="A190" s="24"/>
      <c r="B190" s="15" t="s">
        <v>141</v>
      </c>
      <c r="C190" s="16" t="s">
        <v>142</v>
      </c>
      <c r="D190" s="19">
        <f aca="true" t="shared" si="8" ref="D190:F191">D191</f>
        <v>35732</v>
      </c>
      <c r="E190" s="19">
        <f t="shared" si="8"/>
        <v>35732</v>
      </c>
      <c r="F190" s="19">
        <f t="shared" si="8"/>
        <v>25900</v>
      </c>
      <c r="G190" s="67">
        <f t="shared" si="7"/>
        <v>72.48404791223552</v>
      </c>
      <c r="H190" s="68">
        <f t="shared" si="6"/>
        <v>0.05981005158951794</v>
      </c>
      <c r="I190" s="57"/>
      <c r="K190" s="64"/>
    </row>
    <row r="191" spans="1:11" ht="15" customHeight="1">
      <c r="A191" s="24"/>
      <c r="B191" s="15"/>
      <c r="C191" s="16" t="s">
        <v>16</v>
      </c>
      <c r="D191" s="19">
        <f t="shared" si="8"/>
        <v>35732</v>
      </c>
      <c r="E191" s="19">
        <f t="shared" si="8"/>
        <v>35732</v>
      </c>
      <c r="F191" s="19">
        <f t="shared" si="8"/>
        <v>25900</v>
      </c>
      <c r="G191" s="67">
        <f t="shared" si="7"/>
        <v>72.48404791223552</v>
      </c>
      <c r="H191" s="69">
        <f t="shared" si="6"/>
        <v>0.05981005158951794</v>
      </c>
      <c r="I191" s="57"/>
      <c r="K191" s="64"/>
    </row>
    <row r="192" spans="1:11" ht="15" customHeight="1">
      <c r="A192" s="24"/>
      <c r="B192" s="15"/>
      <c r="C192" s="16" t="s">
        <v>227</v>
      </c>
      <c r="D192" s="19">
        <v>35732</v>
      </c>
      <c r="E192" s="19">
        <v>35732</v>
      </c>
      <c r="F192" s="19">
        <v>25900</v>
      </c>
      <c r="G192" s="67">
        <f t="shared" si="7"/>
        <v>72.48404791223552</v>
      </c>
      <c r="H192" s="69">
        <f t="shared" si="6"/>
        <v>0.05981005158951794</v>
      </c>
      <c r="I192" s="57"/>
      <c r="K192" s="64"/>
    </row>
    <row r="193" spans="1:11" ht="15" customHeight="1">
      <c r="A193" s="24"/>
      <c r="B193" s="15" t="s">
        <v>143</v>
      </c>
      <c r="C193" s="16" t="s">
        <v>144</v>
      </c>
      <c r="D193" s="19">
        <f>D194</f>
        <v>312691</v>
      </c>
      <c r="E193" s="19">
        <f>E195</f>
        <v>325774</v>
      </c>
      <c r="F193" s="19">
        <f>F194</f>
        <v>244322</v>
      </c>
      <c r="G193" s="67">
        <f t="shared" si="7"/>
        <v>74.99739082922517</v>
      </c>
      <c r="H193" s="69">
        <f t="shared" si="6"/>
        <v>0.564205074303251</v>
      </c>
      <c r="I193" s="57"/>
      <c r="K193" s="64"/>
    </row>
    <row r="194" spans="1:11" ht="15" customHeight="1">
      <c r="A194" s="24"/>
      <c r="B194" s="15"/>
      <c r="C194" s="16" t="s">
        <v>16</v>
      </c>
      <c r="D194" s="19">
        <v>312691</v>
      </c>
      <c r="E194" s="19">
        <v>325774</v>
      </c>
      <c r="F194" s="19">
        <v>244322</v>
      </c>
      <c r="G194" s="67">
        <f t="shared" si="7"/>
        <v>74.99739082922517</v>
      </c>
      <c r="H194" s="69">
        <f t="shared" si="6"/>
        <v>0.564205074303251</v>
      </c>
      <c r="I194" s="57"/>
      <c r="K194" s="64"/>
    </row>
    <row r="195" spans="1:11" ht="15" customHeight="1">
      <c r="A195" s="24"/>
      <c r="B195" s="15"/>
      <c r="C195" s="16" t="s">
        <v>200</v>
      </c>
      <c r="D195" s="19">
        <v>312691</v>
      </c>
      <c r="E195" s="19">
        <v>325774</v>
      </c>
      <c r="F195" s="19">
        <v>244322</v>
      </c>
      <c r="G195" s="67">
        <f t="shared" si="7"/>
        <v>74.99739082922517</v>
      </c>
      <c r="H195" s="69">
        <f t="shared" si="6"/>
        <v>0.564205074303251</v>
      </c>
      <c r="I195" s="57"/>
      <c r="K195" s="64"/>
    </row>
    <row r="196" spans="1:11" ht="15" customHeight="1">
      <c r="A196" s="24"/>
      <c r="B196" s="15">
        <v>85420</v>
      </c>
      <c r="C196" s="16" t="s">
        <v>182</v>
      </c>
      <c r="D196" s="19">
        <f>D197</f>
        <v>1554638</v>
      </c>
      <c r="E196" s="19">
        <f>E197</f>
        <v>1374130</v>
      </c>
      <c r="F196" s="19">
        <f>F197</f>
        <v>1039771</v>
      </c>
      <c r="G196" s="67">
        <f t="shared" si="7"/>
        <v>75.66758603625566</v>
      </c>
      <c r="H196" s="68">
        <f t="shared" si="6"/>
        <v>2.4011103147214152</v>
      </c>
      <c r="I196" s="57"/>
      <c r="K196" s="64"/>
    </row>
    <row r="197" spans="1:11" ht="15" customHeight="1">
      <c r="A197" s="24"/>
      <c r="B197" s="15"/>
      <c r="C197" s="16" t="s">
        <v>16</v>
      </c>
      <c r="D197" s="19">
        <v>1554638</v>
      </c>
      <c r="E197" s="19">
        <v>1374130</v>
      </c>
      <c r="F197" s="19">
        <v>1039771</v>
      </c>
      <c r="G197" s="67">
        <f t="shared" si="7"/>
        <v>75.66758603625566</v>
      </c>
      <c r="H197" s="69">
        <f t="shared" si="6"/>
        <v>2.4011103147214152</v>
      </c>
      <c r="I197" s="57"/>
      <c r="K197" s="64"/>
    </row>
    <row r="198" spans="1:9" ht="15" customHeight="1">
      <c r="A198" s="24"/>
      <c r="B198" s="15"/>
      <c r="C198" s="16" t="s">
        <v>217</v>
      </c>
      <c r="D198" s="19">
        <v>1228174</v>
      </c>
      <c r="E198" s="19">
        <v>1046329</v>
      </c>
      <c r="F198" s="19">
        <v>839960</v>
      </c>
      <c r="G198" s="67">
        <f t="shared" si="7"/>
        <v>80.27685364737096</v>
      </c>
      <c r="H198" s="68">
        <f t="shared" si="6"/>
        <v>1.9396930862212929</v>
      </c>
      <c r="I198" s="57"/>
    </row>
    <row r="199" spans="1:9" ht="15" customHeight="1">
      <c r="A199" s="24"/>
      <c r="B199" s="15"/>
      <c r="C199" s="16" t="s">
        <v>227</v>
      </c>
      <c r="D199" s="19">
        <v>1000</v>
      </c>
      <c r="E199" s="19">
        <v>1000</v>
      </c>
      <c r="F199" s="19">
        <v>0</v>
      </c>
      <c r="G199" s="67">
        <f t="shared" si="7"/>
        <v>0</v>
      </c>
      <c r="H199" s="69">
        <f t="shared" si="6"/>
        <v>0</v>
      </c>
      <c r="I199" s="57"/>
    </row>
    <row r="200" spans="1:9" ht="15" customHeight="1">
      <c r="A200" s="24"/>
      <c r="B200" s="15">
        <v>85421</v>
      </c>
      <c r="C200" s="16" t="s">
        <v>183</v>
      </c>
      <c r="D200" s="19">
        <f>D201</f>
        <v>1644534</v>
      </c>
      <c r="E200" s="19">
        <f>E201</f>
        <v>1450398</v>
      </c>
      <c r="F200" s="19">
        <f>F201</f>
        <v>952898</v>
      </c>
      <c r="G200" s="67">
        <f t="shared" si="7"/>
        <v>65.69907018625233</v>
      </c>
      <c r="H200" s="68">
        <f t="shared" si="6"/>
        <v>2.200497240909207</v>
      </c>
      <c r="I200" s="57"/>
    </row>
    <row r="201" spans="1:9" ht="15" customHeight="1">
      <c r="A201" s="24"/>
      <c r="B201" s="15"/>
      <c r="C201" s="16" t="s">
        <v>16</v>
      </c>
      <c r="D201" s="19">
        <v>1644534</v>
      </c>
      <c r="E201" s="19">
        <v>1450398</v>
      </c>
      <c r="F201" s="19">
        <v>952898</v>
      </c>
      <c r="G201" s="67">
        <f t="shared" si="7"/>
        <v>65.69907018625233</v>
      </c>
      <c r="H201" s="69">
        <f aca="true" t="shared" si="9" ref="H201:H238">SUM((F201/43303758)*100)</f>
        <v>2.200497240909207</v>
      </c>
      <c r="I201" s="57"/>
    </row>
    <row r="202" spans="1:9" ht="15" customHeight="1">
      <c r="A202" s="24"/>
      <c r="B202" s="15"/>
      <c r="C202" s="16" t="s">
        <v>218</v>
      </c>
      <c r="D202" s="19">
        <v>1325676</v>
      </c>
      <c r="E202" s="19">
        <v>1133654</v>
      </c>
      <c r="F202" s="19">
        <v>757446</v>
      </c>
      <c r="G202" s="67">
        <f t="shared" si="7"/>
        <v>66.81456599632692</v>
      </c>
      <c r="H202" s="68">
        <f t="shared" si="9"/>
        <v>1.7491461133696526</v>
      </c>
      <c r="I202" s="57"/>
    </row>
    <row r="203" spans="1:9" ht="15" customHeight="1">
      <c r="A203" s="24"/>
      <c r="B203" s="15"/>
      <c r="C203" s="16" t="s">
        <v>227</v>
      </c>
      <c r="D203" s="19">
        <v>2000</v>
      </c>
      <c r="E203" s="19">
        <v>2000</v>
      </c>
      <c r="F203" s="19">
        <v>200</v>
      </c>
      <c r="G203" s="67">
        <f t="shared" si="7"/>
        <v>10</v>
      </c>
      <c r="H203" s="69">
        <f t="shared" si="9"/>
        <v>0.0004618536802279377</v>
      </c>
      <c r="I203" s="57"/>
    </row>
    <row r="204" spans="1:9" ht="15" customHeight="1">
      <c r="A204" s="23"/>
      <c r="B204" s="15" t="s">
        <v>146</v>
      </c>
      <c r="C204" s="16" t="s">
        <v>101</v>
      </c>
      <c r="D204" s="19">
        <f>D205</f>
        <v>29714</v>
      </c>
      <c r="E204" s="19">
        <f>E205</f>
        <v>29714</v>
      </c>
      <c r="F204" s="19">
        <f>F205</f>
        <v>3346</v>
      </c>
      <c r="G204" s="67">
        <f t="shared" si="7"/>
        <v>11.260685198896143</v>
      </c>
      <c r="H204" s="68">
        <f t="shared" si="9"/>
        <v>0.007726812070213398</v>
      </c>
      <c r="I204" s="57"/>
    </row>
    <row r="205" spans="1:9" ht="15" customHeight="1">
      <c r="A205" s="23"/>
      <c r="B205" s="15"/>
      <c r="C205" s="16" t="s">
        <v>16</v>
      </c>
      <c r="D205" s="19">
        <v>29714</v>
      </c>
      <c r="E205" s="19">
        <v>29714</v>
      </c>
      <c r="F205" s="19">
        <v>3346</v>
      </c>
      <c r="G205" s="67">
        <f aca="true" t="shared" si="10" ref="G205:G238">F205/E205*100</f>
        <v>11.260685198896143</v>
      </c>
      <c r="H205" s="69">
        <f t="shared" si="9"/>
        <v>0.007726812070213398</v>
      </c>
      <c r="I205" s="57"/>
    </row>
    <row r="206" spans="1:9" ht="15" customHeight="1">
      <c r="A206" s="23"/>
      <c r="B206" s="15" t="s">
        <v>147</v>
      </c>
      <c r="C206" s="16" t="s">
        <v>11</v>
      </c>
      <c r="D206" s="19">
        <f>D207</f>
        <v>69271</v>
      </c>
      <c r="E206" s="19">
        <f>E207</f>
        <v>62771</v>
      </c>
      <c r="F206" s="19">
        <f>F207</f>
        <v>52234</v>
      </c>
      <c r="G206" s="67">
        <f t="shared" si="10"/>
        <v>83.21358589157414</v>
      </c>
      <c r="H206" s="69">
        <f t="shared" si="9"/>
        <v>0.1206223256651305</v>
      </c>
      <c r="I206" s="57"/>
    </row>
    <row r="207" spans="1:9" ht="15" customHeight="1">
      <c r="A207" s="23"/>
      <c r="B207" s="15"/>
      <c r="C207" s="16" t="s">
        <v>148</v>
      </c>
      <c r="D207" s="19">
        <v>69271</v>
      </c>
      <c r="E207" s="19">
        <v>62771</v>
      </c>
      <c r="F207" s="19">
        <v>52234</v>
      </c>
      <c r="G207" s="67">
        <f t="shared" si="10"/>
        <v>83.21358589157414</v>
      </c>
      <c r="H207" s="69">
        <f t="shared" si="9"/>
        <v>0.1206223256651305</v>
      </c>
      <c r="I207" s="57"/>
    </row>
    <row r="208" spans="1:9" ht="15" customHeight="1">
      <c r="A208" s="23"/>
      <c r="B208" s="15"/>
      <c r="C208" s="16" t="s">
        <v>227</v>
      </c>
      <c r="D208" s="19">
        <v>4537</v>
      </c>
      <c r="E208" s="19">
        <v>4537</v>
      </c>
      <c r="F208" s="19">
        <v>0</v>
      </c>
      <c r="G208" s="67">
        <f t="shared" si="10"/>
        <v>0</v>
      </c>
      <c r="H208" s="69">
        <f t="shared" si="9"/>
        <v>0</v>
      </c>
      <c r="I208" s="57"/>
    </row>
    <row r="209" spans="1:9" ht="30" customHeight="1">
      <c r="A209" s="23" t="s">
        <v>149</v>
      </c>
      <c r="B209" s="12"/>
      <c r="C209" s="13" t="s">
        <v>150</v>
      </c>
      <c r="D209" s="18">
        <f>D213+D210</f>
        <v>103000</v>
      </c>
      <c r="E209" s="18">
        <f>E213+E210</f>
        <v>30000</v>
      </c>
      <c r="F209" s="18">
        <f>F213+F210</f>
        <v>9798</v>
      </c>
      <c r="G209" s="74">
        <f t="shared" si="10"/>
        <v>32.66</v>
      </c>
      <c r="H209" s="70">
        <f t="shared" si="9"/>
        <v>0.02262621179436667</v>
      </c>
      <c r="I209" s="57"/>
    </row>
    <row r="210" spans="1:9" ht="15" customHeight="1">
      <c r="A210" s="24"/>
      <c r="B210" s="15">
        <v>90002</v>
      </c>
      <c r="C210" s="16" t="s">
        <v>206</v>
      </c>
      <c r="D210" s="20">
        <f>D211</f>
        <v>80000</v>
      </c>
      <c r="E210" s="20">
        <f>E211</f>
        <v>19000</v>
      </c>
      <c r="F210" s="20">
        <v>0</v>
      </c>
      <c r="G210" s="67">
        <f t="shared" si="10"/>
        <v>0</v>
      </c>
      <c r="H210" s="69">
        <f t="shared" si="9"/>
        <v>0</v>
      </c>
      <c r="I210" s="57"/>
    </row>
    <row r="211" spans="1:9" ht="15" customHeight="1">
      <c r="A211" s="24"/>
      <c r="B211" s="15"/>
      <c r="C211" s="16" t="s">
        <v>58</v>
      </c>
      <c r="D211" s="20">
        <v>80000</v>
      </c>
      <c r="E211" s="20">
        <v>19000</v>
      </c>
      <c r="F211" s="20">
        <v>0</v>
      </c>
      <c r="G211" s="67">
        <f t="shared" si="10"/>
        <v>0</v>
      </c>
      <c r="H211" s="69">
        <f t="shared" si="9"/>
        <v>0</v>
      </c>
      <c r="I211" s="57"/>
    </row>
    <row r="212" spans="1:12" ht="15" customHeight="1">
      <c r="A212" s="24"/>
      <c r="B212" s="15"/>
      <c r="C212" s="16" t="s">
        <v>207</v>
      </c>
      <c r="D212" s="20">
        <v>80000</v>
      </c>
      <c r="E212" s="20">
        <v>19000</v>
      </c>
      <c r="F212" s="20">
        <v>0</v>
      </c>
      <c r="G212" s="67">
        <f t="shared" si="10"/>
        <v>0</v>
      </c>
      <c r="H212" s="69">
        <f t="shared" si="9"/>
        <v>0</v>
      </c>
      <c r="I212" s="57"/>
      <c r="K212" s="64"/>
      <c r="L212" s="9"/>
    </row>
    <row r="213" spans="1:12" ht="15" customHeight="1">
      <c r="A213" s="24"/>
      <c r="B213" s="15">
        <v>90095</v>
      </c>
      <c r="C213" s="16" t="s">
        <v>11</v>
      </c>
      <c r="D213" s="20">
        <f>D214</f>
        <v>23000</v>
      </c>
      <c r="E213" s="20">
        <v>11000</v>
      </c>
      <c r="F213" s="20">
        <f>F214</f>
        <v>9798</v>
      </c>
      <c r="G213" s="67">
        <f t="shared" si="10"/>
        <v>89.07272727272726</v>
      </c>
      <c r="H213" s="69">
        <f t="shared" si="9"/>
        <v>0.02262621179436667</v>
      </c>
      <c r="I213" s="57"/>
      <c r="K213" s="64"/>
      <c r="L213" s="9"/>
    </row>
    <row r="214" spans="1:12" ht="15" customHeight="1">
      <c r="A214" s="24"/>
      <c r="B214" s="15"/>
      <c r="C214" s="16" t="s">
        <v>58</v>
      </c>
      <c r="D214" s="20">
        <v>23000</v>
      </c>
      <c r="E214" s="20">
        <v>11000</v>
      </c>
      <c r="F214" s="20">
        <v>9798</v>
      </c>
      <c r="G214" s="67">
        <f t="shared" si="10"/>
        <v>89.07272727272726</v>
      </c>
      <c r="H214" s="69">
        <f t="shared" si="9"/>
        <v>0.02262621179436667</v>
      </c>
      <c r="I214" s="57"/>
      <c r="K214" s="64"/>
      <c r="L214" s="9"/>
    </row>
    <row r="215" spans="1:12" ht="30" customHeight="1">
      <c r="A215" s="23" t="s">
        <v>153</v>
      </c>
      <c r="B215" s="12"/>
      <c r="C215" s="13" t="s">
        <v>154</v>
      </c>
      <c r="D215" s="18">
        <f>D216+D220</f>
        <v>106000</v>
      </c>
      <c r="E215" s="18">
        <f>E216+E220</f>
        <v>110360</v>
      </c>
      <c r="F215" s="18">
        <f>F216+F220</f>
        <v>84242</v>
      </c>
      <c r="G215" s="74">
        <f t="shared" si="10"/>
        <v>76.33381660021747</v>
      </c>
      <c r="H215" s="70">
        <f t="shared" si="9"/>
        <v>0.19453738864880965</v>
      </c>
      <c r="I215" s="57"/>
      <c r="K215" s="64"/>
      <c r="L215" s="9"/>
    </row>
    <row r="216" spans="1:12" ht="15" customHeight="1">
      <c r="A216" s="24"/>
      <c r="B216" s="15" t="s">
        <v>155</v>
      </c>
      <c r="C216" s="16" t="s">
        <v>156</v>
      </c>
      <c r="D216" s="19">
        <f>D218</f>
        <v>46000</v>
      </c>
      <c r="E216" s="19">
        <v>50360</v>
      </c>
      <c r="F216" s="19">
        <v>44242</v>
      </c>
      <c r="G216" s="67">
        <f t="shared" si="10"/>
        <v>87.85146942017474</v>
      </c>
      <c r="H216" s="69">
        <f t="shared" si="9"/>
        <v>0.10216665260322211</v>
      </c>
      <c r="I216" s="57"/>
      <c r="K216" s="64"/>
      <c r="L216" s="9"/>
    </row>
    <row r="217" spans="1:12" ht="15" customHeight="1">
      <c r="A217" s="24"/>
      <c r="B217" s="15"/>
      <c r="C217" s="16" t="s">
        <v>174</v>
      </c>
      <c r="D217" s="19">
        <v>27000</v>
      </c>
      <c r="E217" s="19">
        <v>27000</v>
      </c>
      <c r="F217" s="19">
        <v>27000</v>
      </c>
      <c r="G217" s="67">
        <f t="shared" si="10"/>
        <v>100</v>
      </c>
      <c r="H217" s="69">
        <f t="shared" si="9"/>
        <v>0.06235024683077159</v>
      </c>
      <c r="I217" s="57"/>
      <c r="K217" s="64"/>
      <c r="L217" s="9"/>
    </row>
    <row r="218" spans="1:12" ht="15" customHeight="1">
      <c r="A218" s="24"/>
      <c r="B218" s="15"/>
      <c r="C218" s="16" t="s">
        <v>16</v>
      </c>
      <c r="D218" s="19">
        <v>46000</v>
      </c>
      <c r="E218" s="19">
        <v>50360</v>
      </c>
      <c r="F218" s="19">
        <v>44242</v>
      </c>
      <c r="G218" s="67">
        <f t="shared" si="10"/>
        <v>87.85146942017474</v>
      </c>
      <c r="H218" s="69">
        <f t="shared" si="9"/>
        <v>0.10216665260322211</v>
      </c>
      <c r="I218" s="57"/>
      <c r="K218" s="64"/>
      <c r="L218" s="9"/>
    </row>
    <row r="219" spans="1:12" ht="15" customHeight="1">
      <c r="A219" s="24"/>
      <c r="B219" s="15"/>
      <c r="C219" s="16" t="s">
        <v>227</v>
      </c>
      <c r="D219" s="19">
        <v>2500</v>
      </c>
      <c r="E219" s="19">
        <v>6860</v>
      </c>
      <c r="F219" s="19">
        <v>6860</v>
      </c>
      <c r="G219" s="67">
        <f t="shared" si="10"/>
        <v>100</v>
      </c>
      <c r="H219" s="69">
        <f t="shared" si="9"/>
        <v>0.015841581231818263</v>
      </c>
      <c r="I219" s="57"/>
      <c r="K219" s="64"/>
      <c r="L219" s="9"/>
    </row>
    <row r="220" spans="1:12" ht="15" customHeight="1">
      <c r="A220" s="24"/>
      <c r="B220" s="15" t="s">
        <v>157</v>
      </c>
      <c r="C220" s="16" t="s">
        <v>158</v>
      </c>
      <c r="D220" s="19">
        <f>D221</f>
        <v>60000</v>
      </c>
      <c r="E220" s="19">
        <f>E221</f>
        <v>60000</v>
      </c>
      <c r="F220" s="19">
        <f>F221</f>
        <v>40000</v>
      </c>
      <c r="G220" s="67">
        <f t="shared" si="10"/>
        <v>66.66666666666666</v>
      </c>
      <c r="H220" s="69">
        <f t="shared" si="9"/>
        <v>0.09237073604558756</v>
      </c>
      <c r="I220" s="57"/>
      <c r="K220" s="64"/>
      <c r="L220" s="9"/>
    </row>
    <row r="221" spans="1:12" ht="15" customHeight="1">
      <c r="A221" s="24"/>
      <c r="B221" s="15"/>
      <c r="C221" s="16" t="s">
        <v>16</v>
      </c>
      <c r="D221" s="19">
        <v>60000</v>
      </c>
      <c r="E221" s="19">
        <v>60000</v>
      </c>
      <c r="F221" s="19">
        <f>F222</f>
        <v>40000</v>
      </c>
      <c r="G221" s="67">
        <f t="shared" si="10"/>
        <v>66.66666666666666</v>
      </c>
      <c r="H221" s="69">
        <f t="shared" si="9"/>
        <v>0.09237073604558756</v>
      </c>
      <c r="I221" s="57"/>
      <c r="K221" s="64"/>
      <c r="L221" s="9"/>
    </row>
    <row r="222" spans="1:12" ht="30" customHeight="1">
      <c r="A222" s="26"/>
      <c r="B222" s="11"/>
      <c r="C222" s="50" t="s">
        <v>229</v>
      </c>
      <c r="D222" s="19">
        <v>60000</v>
      </c>
      <c r="E222" s="19">
        <v>60000</v>
      </c>
      <c r="F222" s="19">
        <v>40000</v>
      </c>
      <c r="G222" s="67">
        <f t="shared" si="10"/>
        <v>66.66666666666666</v>
      </c>
      <c r="H222" s="69">
        <f t="shared" si="9"/>
        <v>0.09237073604558756</v>
      </c>
      <c r="I222" s="57"/>
      <c r="K222" s="64"/>
      <c r="L222" s="9"/>
    </row>
    <row r="223" spans="1:12" ht="15" customHeight="1">
      <c r="A223" s="23" t="s">
        <v>159</v>
      </c>
      <c r="B223" s="12"/>
      <c r="C223" s="13" t="s">
        <v>223</v>
      </c>
      <c r="D223" s="18">
        <f>D224</f>
        <v>104000</v>
      </c>
      <c r="E223" s="18">
        <f>E224</f>
        <v>104000</v>
      </c>
      <c r="F223" s="18">
        <f>F224</f>
        <v>94219</v>
      </c>
      <c r="G223" s="74">
        <f t="shared" si="10"/>
        <v>90.5951923076923</v>
      </c>
      <c r="H223" s="61">
        <f t="shared" si="9"/>
        <v>0.21757695948698033</v>
      </c>
      <c r="I223" s="57"/>
      <c r="K223" s="64"/>
      <c r="L223" s="9"/>
    </row>
    <row r="224" spans="1:12" ht="15" customHeight="1">
      <c r="A224" s="24"/>
      <c r="B224" s="15" t="s">
        <v>161</v>
      </c>
      <c r="C224" s="16" t="s">
        <v>224</v>
      </c>
      <c r="D224" s="19">
        <v>104000</v>
      </c>
      <c r="E224" s="19">
        <v>104000</v>
      </c>
      <c r="F224" s="19">
        <f>F225</f>
        <v>94219</v>
      </c>
      <c r="G224" s="67">
        <f t="shared" si="10"/>
        <v>90.5951923076923</v>
      </c>
      <c r="H224" s="69">
        <f t="shared" si="9"/>
        <v>0.21757695948698033</v>
      </c>
      <c r="I224" s="57"/>
      <c r="K224" s="64"/>
      <c r="L224" s="9"/>
    </row>
    <row r="225" spans="1:12" ht="15" customHeight="1">
      <c r="A225" s="24"/>
      <c r="B225" s="15"/>
      <c r="C225" s="16" t="s">
        <v>16</v>
      </c>
      <c r="D225" s="19">
        <v>104000</v>
      </c>
      <c r="E225" s="19">
        <v>104000</v>
      </c>
      <c r="F225" s="19">
        <v>94219</v>
      </c>
      <c r="G225" s="67">
        <f t="shared" si="10"/>
        <v>90.5951923076923</v>
      </c>
      <c r="H225" s="68">
        <f t="shared" si="9"/>
        <v>0.21757695948698033</v>
      </c>
      <c r="I225" s="57"/>
      <c r="K225" s="64"/>
      <c r="L225" s="9"/>
    </row>
    <row r="226" spans="1:12" ht="15" customHeight="1">
      <c r="A226" s="24"/>
      <c r="B226" s="15"/>
      <c r="C226" s="16" t="s">
        <v>163</v>
      </c>
      <c r="D226" s="19">
        <v>80000</v>
      </c>
      <c r="E226" s="19">
        <v>80000</v>
      </c>
      <c r="F226" s="19">
        <v>80000</v>
      </c>
      <c r="G226" s="67">
        <f t="shared" si="10"/>
        <v>100</v>
      </c>
      <c r="H226" s="69">
        <f t="shared" si="9"/>
        <v>0.1847414720911751</v>
      </c>
      <c r="I226" s="57"/>
      <c r="K226" s="64"/>
      <c r="L226" s="9"/>
    </row>
    <row r="227" spans="1:12" ht="15" customHeight="1">
      <c r="A227" s="23"/>
      <c r="B227" s="12"/>
      <c r="C227" s="13" t="s">
        <v>164</v>
      </c>
      <c r="D227" s="18">
        <f>D8+D13+D20+D31+D36+D40+D52+D73+D83+D92+D128+D133+D161+D169+D215+D223+D86+D209</f>
        <v>61568503</v>
      </c>
      <c r="E227" s="18">
        <f>E8+E13+E20+E31+E36+E40+E52+E73+E83+E92+E128+E133+E161+E169+E215+E223+E86+E209</f>
        <v>67215075</v>
      </c>
      <c r="F227" s="18">
        <f>F8+F13+F20+F31+F36+F40+F52+F73+F83+F92+F128+F133+F161+F169+F215+F223+F86+F209</f>
        <v>43303678</v>
      </c>
      <c r="G227" s="74">
        <f t="shared" si="10"/>
        <v>64.42554441842103</v>
      </c>
      <c r="H227" s="70">
        <f t="shared" si="9"/>
        <v>99.99981525852792</v>
      </c>
      <c r="I227" s="57"/>
      <c r="K227" s="64"/>
      <c r="L227" s="9"/>
    </row>
    <row r="228" spans="1:12" ht="15" customHeight="1">
      <c r="A228" s="24"/>
      <c r="B228" s="15"/>
      <c r="C228" s="16" t="s">
        <v>165</v>
      </c>
      <c r="D228" s="20">
        <f>D10+D15+D19+D22+D25+D33+D38+D42+D46+D50+D54+D58+D61+D66+D71+D75+D77+D81+D85+D94+D99+D104+D109+D111+D115+D119+D123+D130+D132+D135+D140+D146+D152+D157+D160+D163+D166+D171+D176+D182+D186+D191+D194+D197+D201+D205+D207+D218+D221+D225+D125+D79+D48+D210+D213+D27+D88+D89+D91+D90</f>
        <v>60391853</v>
      </c>
      <c r="E228" s="20">
        <f>E10+E15+E19+E22+E25+E33+E38+E42+E46+E50+E54+E58+E61+E66+E71+E75+E77+E81+E85+E94+E99+E104+E109+E111+E115+E119+E123+E130+E132+E135+E140+E146+E152+E157+E160+E163+E166+E171+E176+E182+E186+E191+E194+E197+E201+E205+E207+E218+E221+E225+E125+E79+E48+E210+E213+E27+E88+E89+E91+E90</f>
        <v>59891173</v>
      </c>
      <c r="F228" s="20">
        <f>F10+F15+F19+F22+F25+F33+F38+F42+F46+F50+F54+F58+F61+F66+F71+F75+F77+F81+F85+F94+F99+F104+F109+F111+F115+F119+F123+F130+F132+F135+F140+F146+F152+F157+F160+F163+F166+F171+F176+F182+F186+F191+F194+F197+F201+F205+F207+F218+F221+F225+F125+F79+F48+F210+F213+F27+F88+F89+F91+F90</f>
        <v>43056542</v>
      </c>
      <c r="G228" s="67">
        <f t="shared" si="10"/>
        <v>71.89129857249583</v>
      </c>
      <c r="H228" s="69">
        <f t="shared" si="9"/>
        <v>99.42911190294384</v>
      </c>
      <c r="I228" s="57"/>
      <c r="K228" s="64"/>
      <c r="L228" s="9"/>
    </row>
    <row r="229" spans="1:12" ht="15" customHeight="1">
      <c r="A229" s="24"/>
      <c r="B229" s="15"/>
      <c r="C229" s="16" t="s">
        <v>219</v>
      </c>
      <c r="D229" s="20">
        <f>D16+D39+D51+D55+D62+D95+D100+D105+D112+D116+D120+D126+D136+D141+D147+D153+D167+D172+D177+D183+D187+D198+D202+D67+D29+D43</f>
        <v>35103675</v>
      </c>
      <c r="E229" s="20">
        <f>E16+E39+E51+E55+E62+E95+E100+E105+E112+E116+E120+E126+E136+E141+E147+E153+E167+E172+E177+E183+E187+E198+E202+E67+E29+E43</f>
        <v>33488590</v>
      </c>
      <c r="F229" s="20">
        <f>F16+F39+F51+F55+F62+F95+F100+F105+F112+F116+F120+F126+F136+F141+F147+F153+F167+F172+F177+F183+F187+F198+F202+F67+F29+F43</f>
        <v>24018597</v>
      </c>
      <c r="G229" s="67">
        <f t="shared" si="10"/>
        <v>71.72173268566996</v>
      </c>
      <c r="H229" s="69">
        <f t="shared" si="9"/>
        <v>55.46538709180852</v>
      </c>
      <c r="I229" s="57"/>
      <c r="K229" s="64"/>
      <c r="L229" s="9"/>
    </row>
    <row r="230" spans="1:12" ht="15" customHeight="1">
      <c r="A230" s="24"/>
      <c r="B230" s="15"/>
      <c r="C230" s="16" t="s">
        <v>167</v>
      </c>
      <c r="D230" s="20">
        <f>D23+D96+D107+D137+D142+D148+D158+D164+D195+D222+D226+D217+D212+D188+D35</f>
        <v>4729481</v>
      </c>
      <c r="E230" s="20">
        <f>E23+E96+E107+E137+E142+E148+E158+E164+E195+E222+E226+E217+E212+E188+E35</f>
        <v>4864335</v>
      </c>
      <c r="F230" s="20">
        <f>F23+F96+F107+F137+F142+F148+F158+F164+F195+F222+F226+F217+F212+F188+F35</f>
        <v>4071898</v>
      </c>
      <c r="G230" s="67">
        <f t="shared" si="10"/>
        <v>83.70924288726003</v>
      </c>
      <c r="H230" s="68">
        <f t="shared" si="9"/>
        <v>9.403105384063897</v>
      </c>
      <c r="I230" s="57"/>
      <c r="K230" s="64"/>
      <c r="L230" s="9"/>
    </row>
    <row r="231" spans="1:12" ht="15" customHeight="1">
      <c r="A231" s="24"/>
      <c r="B231" s="15"/>
      <c r="C231" s="16" t="s">
        <v>227</v>
      </c>
      <c r="D231" s="20">
        <f>D17+D30+D44+D56+D64+D72+D97+D101+D106+D113+D117+D121+D127+D138+D144+D149+D168+D174+D178+D184+D189+D192+D199+D203+D208+D219+D155+D59</f>
        <v>2236324</v>
      </c>
      <c r="E231" s="20">
        <f>E17+E30+E44+E56+E64+E72+E97+E101+E106+E113+E117+E121+E127+E138+E144+E149+E168+E174+E178+E184+E189+E192+E199+E203+E208+E219+E155+E59</f>
        <v>2203302</v>
      </c>
      <c r="F231" s="20">
        <f>F17+F30+F44+F56+F64+F72+F97+F101+F106+F113+F117+F121+F127+F138+F144+F149+F168+F174+F178+F184+F189+F192+F199+F203+F208+F219+F155+F59</f>
        <v>1526527</v>
      </c>
      <c r="G231" s="67">
        <f t="shared" si="10"/>
        <v>69.28360252021739</v>
      </c>
      <c r="H231" s="69">
        <f t="shared" si="9"/>
        <v>3.525160564586565</v>
      </c>
      <c r="I231" s="57"/>
      <c r="K231" s="64"/>
      <c r="L231" s="9"/>
    </row>
    <row r="232" spans="1:12" ht="30" customHeight="1">
      <c r="A232" s="24"/>
      <c r="B232" s="15"/>
      <c r="C232" s="15" t="s">
        <v>230</v>
      </c>
      <c r="D232" s="20">
        <f>D68+D154+D34</f>
        <v>277695</v>
      </c>
      <c r="E232" s="20">
        <f>E68+E154+E34+E150+E179</f>
        <v>937154</v>
      </c>
      <c r="F232" s="20">
        <f>F68+F154+F34+F150+F179</f>
        <v>551410</v>
      </c>
      <c r="G232" s="67">
        <f t="shared" si="10"/>
        <v>58.83878209984699</v>
      </c>
      <c r="H232" s="69">
        <f t="shared" si="9"/>
        <v>1.2733536890724357</v>
      </c>
      <c r="I232" s="57"/>
      <c r="K232" s="64"/>
      <c r="L232" s="9"/>
    </row>
    <row r="233" spans="1:12" ht="15" customHeight="1">
      <c r="A233" s="24"/>
      <c r="B233" s="15"/>
      <c r="C233" s="16" t="s">
        <v>168</v>
      </c>
      <c r="D233" s="20">
        <f>D83</f>
        <v>1100000</v>
      </c>
      <c r="E233" s="20">
        <f>E83</f>
        <v>1006000</v>
      </c>
      <c r="F233" s="20">
        <f>F83</f>
        <v>540866</v>
      </c>
      <c r="G233" s="67">
        <f t="shared" si="10"/>
        <v>53.76401590457256</v>
      </c>
      <c r="H233" s="69">
        <f t="shared" si="9"/>
        <v>1.2490047630508188</v>
      </c>
      <c r="I233" s="57"/>
      <c r="K233" s="64"/>
      <c r="L233" s="9"/>
    </row>
    <row r="234" spans="1:12" ht="33" customHeight="1">
      <c r="A234" s="24"/>
      <c r="B234" s="15"/>
      <c r="C234" s="48" t="s">
        <v>222</v>
      </c>
      <c r="D234" s="20">
        <f>D91</f>
        <v>121000</v>
      </c>
      <c r="E234" s="20">
        <f>E91</f>
        <v>57506</v>
      </c>
      <c r="F234" s="20">
        <v>0</v>
      </c>
      <c r="G234" s="67">
        <f t="shared" si="10"/>
        <v>0</v>
      </c>
      <c r="H234" s="69">
        <f t="shared" si="9"/>
        <v>0</v>
      </c>
      <c r="I234" s="57"/>
      <c r="K234" s="64"/>
      <c r="L234" s="9"/>
    </row>
    <row r="235" spans="1:12" ht="15" customHeight="1">
      <c r="A235" s="24"/>
      <c r="B235" s="15"/>
      <c r="C235" s="48" t="s">
        <v>234</v>
      </c>
      <c r="D235" s="20">
        <f>D90</f>
        <v>40000</v>
      </c>
      <c r="E235" s="20">
        <f>E90</f>
        <v>0</v>
      </c>
      <c r="F235" s="20">
        <v>0</v>
      </c>
      <c r="G235" s="67">
        <v>0</v>
      </c>
      <c r="H235" s="69">
        <f t="shared" si="9"/>
        <v>0</v>
      </c>
      <c r="I235" s="57"/>
      <c r="K235" s="64"/>
      <c r="L235" s="9"/>
    </row>
    <row r="236" spans="1:12" ht="15" customHeight="1">
      <c r="A236" s="24"/>
      <c r="B236" s="15"/>
      <c r="C236" s="48" t="s">
        <v>201</v>
      </c>
      <c r="D236" s="20">
        <f>D89</f>
        <v>100000</v>
      </c>
      <c r="E236" s="20">
        <f>E89</f>
        <v>40044</v>
      </c>
      <c r="F236" s="20">
        <v>0</v>
      </c>
      <c r="G236" s="67">
        <f t="shared" si="10"/>
        <v>0</v>
      </c>
      <c r="H236" s="69">
        <f t="shared" si="9"/>
        <v>0</v>
      </c>
      <c r="I236" s="57"/>
      <c r="K236" s="64"/>
      <c r="L236" s="9"/>
    </row>
    <row r="237" spans="1:12" ht="15" customHeight="1">
      <c r="A237" s="24"/>
      <c r="B237" s="15"/>
      <c r="C237" s="52" t="s">
        <v>202</v>
      </c>
      <c r="D237" s="20">
        <f>D88</f>
        <v>97832</v>
      </c>
      <c r="E237" s="20">
        <f>E88</f>
        <v>0</v>
      </c>
      <c r="F237" s="20">
        <v>0</v>
      </c>
      <c r="G237" s="67">
        <v>0</v>
      </c>
      <c r="H237" s="68">
        <f t="shared" si="9"/>
        <v>0</v>
      </c>
      <c r="I237" s="57"/>
      <c r="K237" s="64"/>
      <c r="L237" s="9"/>
    </row>
    <row r="238" spans="1:11" ht="17.25" customHeight="1" thickBot="1">
      <c r="A238" s="27"/>
      <c r="B238" s="28"/>
      <c r="C238" s="51" t="s">
        <v>226</v>
      </c>
      <c r="D238" s="32">
        <f>D102+D173+F234+D63+D143+D26+D12</f>
        <v>1176650</v>
      </c>
      <c r="E238" s="32">
        <f>E102+E173+E63+E143+E26+E12+E82+E180+E69</f>
        <v>7323902</v>
      </c>
      <c r="F238" s="71">
        <f>F102+F173+F63+F143+F26+F12+F82</f>
        <v>247136</v>
      </c>
      <c r="G238" s="73">
        <f t="shared" si="10"/>
        <v>3.374376118085687</v>
      </c>
      <c r="H238" s="72">
        <f t="shared" si="9"/>
        <v>0.5707033555840582</v>
      </c>
      <c r="I238" s="57"/>
      <c r="K238" s="64"/>
    </row>
    <row r="239" spans="4:11" ht="12.75">
      <c r="D239" s="8"/>
      <c r="E239" s="8"/>
      <c r="F239" s="8"/>
      <c r="G239" s="8"/>
      <c r="H239" s="8"/>
      <c r="I239" s="8"/>
      <c r="K239" s="64"/>
    </row>
    <row r="240" spans="1:11" ht="39.75" customHeight="1">
      <c r="A240" s="59" t="s">
        <v>220</v>
      </c>
      <c r="B240" s="84" t="s">
        <v>225</v>
      </c>
      <c r="C240" s="84"/>
      <c r="D240" s="63"/>
      <c r="E240" s="63"/>
      <c r="F240" s="63"/>
      <c r="G240" s="60"/>
      <c r="H240" s="8"/>
      <c r="I240" s="8"/>
      <c r="K240" s="64"/>
    </row>
    <row r="241" spans="4:11" ht="12.75">
      <c r="D241" s="8"/>
      <c r="E241" s="8"/>
      <c r="F241" s="8"/>
      <c r="G241" s="8"/>
      <c r="H241" s="8"/>
      <c r="I241" s="8"/>
      <c r="K241" s="64"/>
    </row>
    <row r="242" spans="4:11" ht="12.75">
      <c r="D242" s="8"/>
      <c r="E242" s="8"/>
      <c r="F242" s="8"/>
      <c r="G242" s="8"/>
      <c r="H242" s="8"/>
      <c r="I242" s="8"/>
      <c r="K242" s="64"/>
    </row>
    <row r="243" spans="4:11" ht="12.75">
      <c r="D243" s="8"/>
      <c r="E243" s="8"/>
      <c r="F243" s="8"/>
      <c r="G243" s="8"/>
      <c r="H243" s="8"/>
      <c r="I243" s="8"/>
      <c r="K243" s="64"/>
    </row>
    <row r="244" spans="4:11" ht="12.75">
      <c r="D244" s="8"/>
      <c r="E244" s="8"/>
      <c r="F244" s="8"/>
      <c r="G244" s="8"/>
      <c r="H244" s="8"/>
      <c r="I244" s="8"/>
      <c r="K244" s="64"/>
    </row>
    <row r="245" spans="4:11" ht="12.75">
      <c r="D245" s="8"/>
      <c r="E245" s="8"/>
      <c r="F245" s="8"/>
      <c r="G245" s="8"/>
      <c r="H245" s="8"/>
      <c r="I245" s="8"/>
      <c r="K245" s="64"/>
    </row>
    <row r="246" spans="4:11" ht="12.75">
      <c r="D246" s="8"/>
      <c r="E246" s="8"/>
      <c r="F246" s="8"/>
      <c r="G246" s="8"/>
      <c r="H246" s="8"/>
      <c r="I246" s="8"/>
      <c r="K246" s="64"/>
    </row>
    <row r="247" spans="4:11" ht="12.75">
      <c r="D247" s="8"/>
      <c r="E247" s="8"/>
      <c r="F247" s="8"/>
      <c r="G247" s="8"/>
      <c r="H247" s="8"/>
      <c r="I247" s="8"/>
      <c r="K247" s="64"/>
    </row>
    <row r="248" spans="4:11" ht="12.75">
      <c r="D248" s="8"/>
      <c r="E248" s="8"/>
      <c r="F248" s="8"/>
      <c r="G248" s="8"/>
      <c r="H248" s="8"/>
      <c r="I248" s="8"/>
      <c r="K248" s="64"/>
    </row>
    <row r="249" spans="3:11" ht="12.75">
      <c r="C249" s="65"/>
      <c r="D249" s="8"/>
      <c r="E249" s="8"/>
      <c r="F249" s="8"/>
      <c r="G249" s="8"/>
      <c r="H249" s="8"/>
      <c r="I249" s="8"/>
      <c r="K249" s="64"/>
    </row>
    <row r="250" spans="4:11" ht="12.75">
      <c r="D250" s="8"/>
      <c r="E250" s="8"/>
      <c r="F250" s="8"/>
      <c r="G250" s="8"/>
      <c r="H250" s="8"/>
      <c r="I250" s="8"/>
      <c r="K250" s="64"/>
    </row>
    <row r="251" ht="12.75">
      <c r="K251" s="64"/>
    </row>
    <row r="252" ht="12.75">
      <c r="K252" s="64"/>
    </row>
    <row r="253" ht="12.75">
      <c r="K253" s="64"/>
    </row>
    <row r="254" ht="12.75">
      <c r="K254" s="64"/>
    </row>
    <row r="255" ht="12.75">
      <c r="K255" s="64"/>
    </row>
    <row r="256" ht="12.75">
      <c r="K256" s="64"/>
    </row>
    <row r="257" ht="12.75">
      <c r="K257" s="64"/>
    </row>
    <row r="258" ht="12.75">
      <c r="K258" s="64"/>
    </row>
    <row r="259" ht="12.75">
      <c r="K259" s="64"/>
    </row>
    <row r="260" ht="12.75">
      <c r="K260" s="64"/>
    </row>
    <row r="261" ht="12.75">
      <c r="K261" s="64"/>
    </row>
    <row r="262" ht="12.75">
      <c r="K262" s="64"/>
    </row>
    <row r="263" ht="12.75">
      <c r="K263" s="64"/>
    </row>
    <row r="264" ht="12.75">
      <c r="K264" s="64"/>
    </row>
    <row r="265" ht="12.75">
      <c r="K265" s="64"/>
    </row>
    <row r="266" ht="12.75">
      <c r="K266" s="64"/>
    </row>
    <row r="267" ht="12.75">
      <c r="K267" s="64"/>
    </row>
  </sheetData>
  <sheetProtection/>
  <mergeCells count="11">
    <mergeCell ref="D4:D6"/>
    <mergeCell ref="E4:E6"/>
    <mergeCell ref="F4:F6"/>
    <mergeCell ref="A2:H2"/>
    <mergeCell ref="G4:G6"/>
    <mergeCell ref="B240:C240"/>
    <mergeCell ref="B4:B6"/>
    <mergeCell ref="A4:A6"/>
    <mergeCell ref="C3:H3"/>
    <mergeCell ref="H4:H6"/>
    <mergeCell ref="C4:C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2"/>
      <c r="E1" s="92"/>
      <c r="F1" s="92"/>
      <c r="G1" s="92"/>
    </row>
    <row r="2" ht="12.75">
      <c r="E2" s="5"/>
    </row>
    <row r="3" ht="12.75">
      <c r="E3" s="5"/>
    </row>
    <row r="4" spans="5:6" ht="12.75">
      <c r="E4" s="93"/>
      <c r="F4" s="93"/>
    </row>
    <row r="5" spans="3:6" ht="14.25">
      <c r="C5" s="83" t="s">
        <v>195</v>
      </c>
      <c r="D5" s="83"/>
      <c r="E5" s="83"/>
      <c r="F5" s="6"/>
    </row>
    <row r="6" spans="3:5" ht="14.25">
      <c r="C6" s="83" t="s">
        <v>177</v>
      </c>
      <c r="D6" s="83"/>
      <c r="E6" s="83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4" t="s">
        <v>187</v>
      </c>
      <c r="E10" s="22"/>
      <c r="F10" s="1"/>
      <c r="G10" s="94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5"/>
      <c r="E11" s="2" t="s">
        <v>187</v>
      </c>
      <c r="F11" s="2" t="s">
        <v>180</v>
      </c>
      <c r="G11" s="95"/>
    </row>
    <row r="12" spans="1:7" ht="13.5" thickBot="1">
      <c r="A12" s="3"/>
      <c r="B12" s="3"/>
      <c r="C12" s="3"/>
      <c r="D12" s="96"/>
      <c r="E12" s="43" t="s">
        <v>179</v>
      </c>
      <c r="F12" s="4" t="s">
        <v>196</v>
      </c>
      <c r="G12" s="96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2013-10-15T09:37:35Z</cp:lastPrinted>
  <dcterms:created xsi:type="dcterms:W3CDTF">2005-11-08T10:40:11Z</dcterms:created>
  <dcterms:modified xsi:type="dcterms:W3CDTF">2013-10-17T09:20:40Z</dcterms:modified>
  <cp:category/>
  <cp:version/>
  <cp:contentType/>
  <cp:contentStatus/>
</cp:coreProperties>
</file>