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1 (2)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<sst xmlns="http://schemas.openxmlformats.org/spreadsheetml/2006/main" count="606" uniqueCount="236">
  <si>
    <t>Dział</t>
  </si>
  <si>
    <t>Rozdz.</t>
  </si>
  <si>
    <t>Wyszczególnienie</t>
  </si>
  <si>
    <t>1</t>
  </si>
  <si>
    <t>2</t>
  </si>
  <si>
    <t>3</t>
  </si>
  <si>
    <t>010</t>
  </si>
  <si>
    <t>ROLNICTWO I  ŁOWIECTWO</t>
  </si>
  <si>
    <t>01005</t>
  </si>
  <si>
    <t>Prace geodezyjno-urządzeniowe na potrzeby rolnictwa</t>
  </si>
  <si>
    <t xml:space="preserve"> -wydatki  bieżące</t>
  </si>
  <si>
    <t>Pozostała działalność</t>
  </si>
  <si>
    <t>020</t>
  </si>
  <si>
    <t>LEŚNICTWO</t>
  </si>
  <si>
    <t>02001</t>
  </si>
  <si>
    <t>Gospodarka leśna</t>
  </si>
  <si>
    <t xml:space="preserve"> - wydatki bieżące</t>
  </si>
  <si>
    <t>02002</t>
  </si>
  <si>
    <t>Nadzór nad gospodarką leśną</t>
  </si>
  <si>
    <t>050</t>
  </si>
  <si>
    <t>RYBOŁÓWSTWO  I  RYBACTWO</t>
  </si>
  <si>
    <t>05095</t>
  </si>
  <si>
    <t>600</t>
  </si>
  <si>
    <t>TRANSPORT I  ŁĄCZNOŚĆ</t>
  </si>
  <si>
    <t>60014</t>
  </si>
  <si>
    <t>Drogi publiczne powiatowe</t>
  </si>
  <si>
    <t xml:space="preserve">   w tym: wynagrodzenia i pochodne od wynagrodzeń</t>
  </si>
  <si>
    <t xml:space="preserve"> - wydatki majątkowe</t>
  </si>
  <si>
    <t>- wydatki majątkowe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</si>
  <si>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</si>
  <si>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</si>
  <si>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</si>
  <si>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</si>
  <si>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</si>
  <si>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</si>
  <si>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</si>
  <si>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</si>
  <si>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710</t>
  </si>
  <si>
    <t>DZIAŁALNOŚĆ 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</si>
  <si>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</si>
  <si>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</si>
  <si>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</si>
  <si>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</si>
  <si>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</si>
  <si>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</si>
  <si>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 - wydatki  bieżące</t>
  </si>
  <si>
    <t xml:space="preserve">  w tym: wynagrodzenia i pochodne od wynagrodzeń</t>
  </si>
  <si>
    <t>750</t>
  </si>
  <si>
    <t>ADMINISTRACJA PUBLICZNA</t>
  </si>
  <si>
    <t>75011</t>
  </si>
  <si>
    <t xml:space="preserve">Urzędy wojewódzkie </t>
  </si>
  <si>
    <t xml:space="preserve"> - wydatki bieżące </t>
  </si>
  <si>
    <t xml:space="preserve"> - w tym: wynagrodzenia i pochodne od wynagrodzeń</t>
  </si>
  <si>
    <t>75019</t>
  </si>
  <si>
    <t>Rady powiatów</t>
  </si>
  <si>
    <t xml:space="preserve">  w tym: diety radnych</t>
  </si>
  <si>
    <t>75020</t>
  </si>
  <si>
    <t>Starostwa powiatowe</t>
  </si>
  <si>
    <t>- wydatki bieżące</t>
  </si>
  <si>
    <t>Promocja jednostek samorządu terytorialnego</t>
  </si>
  <si>
    <t>75095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</si>
  <si>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</si>
  <si>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</si>
  <si>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</si>
  <si>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</si>
  <si>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</si>
  <si>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</si>
  <si>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-wydatki majątkowe</t>
  </si>
  <si>
    <t>75415</t>
  </si>
  <si>
    <t>Zadania ratownictwa górskiego i wodnego</t>
  </si>
  <si>
    <t>75495</t>
  </si>
  <si>
    <t>757</t>
  </si>
  <si>
    <t>OBSŁUGA  DŁUGU  PUBLICZNEGO</t>
  </si>
  <si>
    <t>75702</t>
  </si>
  <si>
    <t>758</t>
  </si>
  <si>
    <t>RÓŻNE ROZLICZENIA</t>
  </si>
  <si>
    <t>75818</t>
  </si>
  <si>
    <t>Rezerwy ogólne i celowe</t>
  </si>
  <si>
    <t>801</t>
  </si>
  <si>
    <t>OŚWIATA  I  WYCHOWANIE</t>
  </si>
  <si>
    <t>80102</t>
  </si>
  <si>
    <t>Szkoły podstawowe specjalne</t>
  </si>
  <si>
    <t xml:space="preserve">               -dotacja dla szkoły niepublicznej</t>
  </si>
  <si>
    <t>80110</t>
  </si>
  <si>
    <t>Gimnazja</t>
  </si>
  <si>
    <t>80111</t>
  </si>
  <si>
    <t>Gimnazja specjalne</t>
  </si>
  <si>
    <t xml:space="preserve">               - dotacja dla szkoły niepublicznej</t>
  </si>
  <si>
    <t>80113</t>
  </si>
  <si>
    <t>Dowożenie uczniów do szkół</t>
  </si>
  <si>
    <t>-wydatki bieżące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</si>
  <si>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</si>
  <si>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</si>
  <si>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</si>
  <si>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</si>
  <si>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</si>
  <si>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</si>
  <si>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</si>
  <si>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</si>
  <si>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 xml:space="preserve">   w tym: wynagrodzenia i pochodne od wynagrodzeń </t>
  </si>
  <si>
    <t>80146</t>
  </si>
  <si>
    <t>Dokształcanie i doskonalenie nauczycieli</t>
  </si>
  <si>
    <t>80195</t>
  </si>
  <si>
    <t>851</t>
  </si>
  <si>
    <t>OCHRONA ZDROWIA</t>
  </si>
  <si>
    <t>85111</t>
  </si>
  <si>
    <t>Szpitale ogólne</t>
  </si>
  <si>
    <t xml:space="preserve">- wydatki bieżące </t>
  </si>
  <si>
    <t>85149</t>
  </si>
  <si>
    <t>Programy polityki  zdrowotnej</t>
  </si>
  <si>
    <t>85156</t>
  </si>
  <si>
    <t>Składki na ubezpieczenie zdrowotne  oraz świadczenia  dla osób nie objętych obowiązkiem ubezpieczenia zdrowotnego</t>
  </si>
  <si>
    <t>852</t>
  </si>
  <si>
    <t>POMOC SPOŁECZNA</t>
  </si>
  <si>
    <t>85201</t>
  </si>
  <si>
    <t>Placówki opiekuńczo-wychowawcze</t>
  </si>
  <si>
    <t xml:space="preserve">   w tym: -wynagrodzenia i pochodne od wynagrodzeń</t>
  </si>
  <si>
    <t>85202</t>
  </si>
  <si>
    <t>Domy pomocy społecznej</t>
  </si>
  <si>
    <t>85204</t>
  </si>
  <si>
    <t>Rodziny zastępcze</t>
  </si>
  <si>
    <t>w tym: wynagrodzenia i pochodne od wynagrodzeń</t>
  </si>
  <si>
    <t>85218</t>
  </si>
  <si>
    <t xml:space="preserve">Powiatowe centra pomocy rodzinie </t>
  </si>
  <si>
    <t>85295</t>
  </si>
  <si>
    <t>853</t>
  </si>
  <si>
    <t>POZOSTAŁE  ZADANIA W ZAKRESIE POLITYKI SPOŁECZNEJ</t>
  </si>
  <si>
    <t>85311</t>
  </si>
  <si>
    <t>Rehabilitacja zawodowa i społeczna osób niepełnosprawnych</t>
  </si>
  <si>
    <t>85333</t>
  </si>
  <si>
    <t>Powiatowe urzędy pracy</t>
  </si>
  <si>
    <t>854</t>
  </si>
  <si>
    <t>EDUKACYJNA OPIEKA WYCHOWAWCZA</t>
  </si>
  <si>
    <t>85401</t>
  </si>
  <si>
    <t>Świetlice szkolne</t>
  </si>
  <si>
    <t>85406</t>
  </si>
  <si>
    <t>Poradnie psychologiczno-pedagogiczne ,  w tym  poradnie specjalistyczne</t>
  </si>
  <si>
    <t>85410</t>
  </si>
  <si>
    <t>Internaty i bursy szkolne</t>
  </si>
  <si>
    <t>85411</t>
  </si>
  <si>
    <t>Domy wczasów dziecięcych</t>
  </si>
  <si>
    <t>85415</t>
  </si>
  <si>
    <t>Pomoc materialna dla uczniów</t>
  </si>
  <si>
    <t>85417</t>
  </si>
  <si>
    <t>Szkolne schroniska młodzieżowe</t>
  </si>
  <si>
    <t xml:space="preserve">    w tym: wynagrodzenia i pochodne od wynagrodzeń</t>
  </si>
  <si>
    <t>85446</t>
  </si>
  <si>
    <t>85495</t>
  </si>
  <si>
    <t xml:space="preserve">  - wydatki bieżące</t>
  </si>
  <si>
    <t>900</t>
  </si>
  <si>
    <t>GOSPODARKA KOMUNALNA I OCHRONA ŚRODOWISKA</t>
  </si>
  <si>
    <t>90006</t>
  </si>
  <si>
    <t>Ochrona gleby i wód podziemnych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</si>
  <si>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</si>
  <si>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</si>
  <si>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</si>
  <si>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</si>
  <si>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</si>
  <si>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</si>
  <si>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</si>
  <si>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 I  SPORT</t>
  </si>
  <si>
    <t>92605</t>
  </si>
  <si>
    <t>Zadania w zakresie kultury fizycznej i sportu</t>
  </si>
  <si>
    <t>w tym: dotacje na  zadania z zakresu kultury fizycznej i sportu</t>
  </si>
  <si>
    <t>WYDATKI OGÓŁEM</t>
  </si>
  <si>
    <t xml:space="preserve">z tego:- wydatki bieżące </t>
  </si>
  <si>
    <t>w tym:- wynagrodzenia i pochodne od wynagrodzeń</t>
  </si>
  <si>
    <t xml:space="preserve">                       - dotacje</t>
  </si>
  <si>
    <t xml:space="preserve">                       - wydatki na obsługę długu publicznego (kredytów) </t>
  </si>
  <si>
    <t xml:space="preserve">                       - rezerwa na wydatki bieżące</t>
  </si>
  <si>
    <t xml:space="preserve">            - wydatki majątkowe</t>
  </si>
  <si>
    <t>Obsługa papierów wartościowych, kredytów i pożyczek jednostek  samorządu terytorialnego</t>
  </si>
  <si>
    <t>Ośrodki dokumentacji geodezyjnej i kartograficznej</t>
  </si>
  <si>
    <t>(w złotych)</t>
  </si>
  <si>
    <t>w tym: dotacja na zadania w zakresie kultury</t>
  </si>
  <si>
    <t xml:space="preserve">              - rezerwa na wydatki bieżące</t>
  </si>
  <si>
    <t xml:space="preserve">               -dotacja  dla powaitów na zadania opiek-wychowawcze</t>
  </si>
  <si>
    <t>I ROZDZIAŁÓW KLASYFIKACJI BUDŻETOWEJ</t>
  </si>
  <si>
    <t>w tym: - rezerwa celowa na wyd. szkół i plac. oświatowych</t>
  </si>
  <si>
    <t>po zmianach</t>
  </si>
  <si>
    <t xml:space="preserve">Wykonanie </t>
  </si>
  <si>
    <t>% (6:5)</t>
  </si>
  <si>
    <t>Młodzieżowe ośrodki wychowawcze</t>
  </si>
  <si>
    <t>Młodzieżowe ośrodki socjoterapii</t>
  </si>
  <si>
    <t xml:space="preserve"> - dotacja dla Zgromadzenia Zakonnego (DPS w  Szkl.Porębie)</t>
  </si>
  <si>
    <t xml:space="preserve">               -dotacja  dla powaitu jel. na terapię zajęciową</t>
  </si>
  <si>
    <t>Usuwanie skutków klęsk żywiołowych</t>
  </si>
  <si>
    <t>Plan na 2008 r.</t>
  </si>
  <si>
    <t xml:space="preserve"> - wydatki majatkowe</t>
  </si>
  <si>
    <t>wydatki majątkowe</t>
  </si>
  <si>
    <t>Komisje poborowe</t>
  </si>
  <si>
    <t>Obrona cywilna</t>
  </si>
  <si>
    <t>Jednostki specjalistycznego poradnictwa,mieszkania chronione  i ośrodki interwencji kryzysowej</t>
  </si>
  <si>
    <t xml:space="preserve">dotacja </t>
  </si>
  <si>
    <t>dotacja</t>
  </si>
  <si>
    <t xml:space="preserve">                  WYDATKI    POWIATU     W   I PÓŁROCZU    2008 ROKU     WEDŁUG      DZIAŁÓW </t>
  </si>
  <si>
    <t>na 30.06.2008</t>
  </si>
  <si>
    <t xml:space="preserve">   w tym: dotacja dla miasta Jelenia Góra na działalność                         instruktażowo-szkoleniową  biblioteki powiatowej</t>
  </si>
  <si>
    <t>dotacja dla powiatów na zadania bieżące</t>
  </si>
  <si>
    <t xml:space="preserve">               - w tym :dotacja </t>
  </si>
  <si>
    <t xml:space="preserve">               - dotacja dla  niepublicznej jednostki oświaty</t>
  </si>
  <si>
    <t>- rezerwa na wydatki bieżące</t>
  </si>
  <si>
    <t>w tym:dotacja dla miasta Jelenia Góra na działalność                         instruktażowo-szkoleniową  biblioteki powiatowej</t>
  </si>
  <si>
    <t xml:space="preserve"> rezerwa celowa na wyd. szkół i plac. oświatowych</t>
  </si>
  <si>
    <t xml:space="preserve">              - rezerwa na wydatki inwestycyjne</t>
  </si>
  <si>
    <t>- rezerwa na wydatki inwestycyjne</t>
  </si>
  <si>
    <t xml:space="preserve">               -dotacja  dla powiatu jel. na terapię zajęciową</t>
  </si>
  <si>
    <t>Plan na 2010</t>
  </si>
  <si>
    <t>Kwalifikacja wojskowa</t>
  </si>
  <si>
    <t>Zarządzanie kryzysowe</t>
  </si>
  <si>
    <t>-rezerwa na realizację zadań własnych z zakresu            zarzadzania kryzysowego</t>
  </si>
  <si>
    <t>Plan po zmianach na 2010 rok</t>
  </si>
  <si>
    <t>Gospodarka  odpadami</t>
  </si>
  <si>
    <t>dotacje</t>
  </si>
  <si>
    <t xml:space="preserve">                           I ROZDZIAŁÓW KLASYFIKACJI BUDŻETOWEJ                                              (w złotych)</t>
  </si>
  <si>
    <t xml:space="preserve">   w tym: wynagrodzenia i składki od nich naliczane</t>
  </si>
  <si>
    <t xml:space="preserve">   w tym: wynagrodzenia i składki  od nich naliczane</t>
  </si>
  <si>
    <t xml:space="preserve">   w tym:wynagrodzenia i składki  od nich naliczane</t>
  </si>
  <si>
    <t xml:space="preserve">  w tym: wynagrodzenia i składki  od nich naliczane</t>
  </si>
  <si>
    <t xml:space="preserve"> - w tym: wynagrodzenia i składki  od nich naliczane</t>
  </si>
  <si>
    <t xml:space="preserve">   w tym: wynagrodzenia i składki  od nich naliczane </t>
  </si>
  <si>
    <t xml:space="preserve">   w tym:wynagrodzenia i składki  od nich naliczane </t>
  </si>
  <si>
    <t>w tym: wynagrodzenia i składki  od nich naliczane</t>
  </si>
  <si>
    <t>w tym:wynagrodzenia i składki  od nich naliczane</t>
  </si>
  <si>
    <t xml:space="preserve">    w tym: wynagrodzenia i składki  od nich naliczane</t>
  </si>
  <si>
    <t xml:space="preserve">    w tym:wynagrodzenia i składki  od nich naliczane</t>
  </si>
  <si>
    <t>- rezerwa na realizację zadań własnych z zakresu                    zarzadzania kryzysowego</t>
  </si>
  <si>
    <t xml:space="preserve">               -dotacja  dla powiatów na zadania opiek-wychowawcze</t>
  </si>
  <si>
    <t>w tym:wynagrodzenia i składki  od nich naliczane*</t>
  </si>
  <si>
    <t xml:space="preserve">      *</t>
  </si>
  <si>
    <t>kwoty wynagrodzeń i składek od nich naliczanych  ogółem zawierają składki na ubezpieczenie zdrowotne  oraz świadczenia  dla osób nie objętych obowiązkiem ubezpieczenia zdrowotnego (dz.851,rozdz.85156)</t>
  </si>
  <si>
    <t>%(kol. 6:5)</t>
  </si>
  <si>
    <t>Wykonanie na 31.12.2010</t>
  </si>
  <si>
    <t xml:space="preserve">WYDATKI    POWIATU   W  2010  ROKU  WEDŁUG      DZIAŁÓW  </t>
  </si>
  <si>
    <t xml:space="preserve">URZĘDY NACZELNYCH ORGANÓW WŁADZY PAŃSTWOWEJ,KONTROLI  I OCHRONY PRAWA ORAZ SĄDOWNICTWA </t>
  </si>
  <si>
    <t>Wybory do rad gmin,rad powiatów i sejmików województw,wybory wójtów ,burmistrzów i prezydentów miast oraz referenda gminne, powiatowe i wojewódzkie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</si>
</sst>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vertAlign val="superscript"/>
      <sz val="14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9" fontId="0" fillId="0" borderId="0" xfId="0" applyNumberFormat="1" applyAlignment="1">
      <alignment/>
    </xf>
    <xf numFmtId="43" fontId="0" fillId="0" borderId="0" xfId="15" applyAlignment="1">
      <alignment/>
    </xf>
    <xf numFmtId="43" fontId="3" fillId="0" borderId="0" xfId="15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169" fontId="2" fillId="0" borderId="4" xfId="15" applyNumberFormat="1" applyFont="1" applyBorder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169" fontId="3" fillId="0" borderId="4" xfId="15" applyNumberFormat="1" applyFont="1" applyBorder="1" applyAlignment="1">
      <alignment wrapText="1"/>
    </xf>
    <xf numFmtId="169" fontId="2" fillId="0" borderId="4" xfId="15" applyNumberFormat="1" applyFont="1" applyBorder="1" applyAlignment="1">
      <alignment horizontal="center" wrapText="1"/>
    </xf>
    <xf numFmtId="169" fontId="3" fillId="0" borderId="4" xfId="15" applyNumberFormat="1" applyFont="1" applyBorder="1" applyAlignment="1">
      <alignment horizontal="center" wrapText="1"/>
    </xf>
    <xf numFmtId="169" fontId="3" fillId="0" borderId="4" xfId="15" applyNumberFormat="1" applyFont="1" applyBorder="1" applyAlignment="1">
      <alignment horizontal="center" wrapText="1"/>
    </xf>
    <xf numFmtId="0" fontId="3" fillId="0" borderId="4" xfId="0" applyFont="1" applyBorder="1" applyAlignment="1" quotePrefix="1">
      <alignment vertical="top" wrapText="1"/>
    </xf>
    <xf numFmtId="0" fontId="1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169" fontId="3" fillId="0" borderId="7" xfId="15" applyNumberFormat="1" applyFont="1" applyBorder="1" applyAlignment="1">
      <alignment wrapText="1"/>
    </xf>
    <xf numFmtId="169" fontId="3" fillId="0" borderId="7" xfId="15" applyNumberFormat="1" applyFont="1" applyBorder="1" applyAlignment="1">
      <alignment horizontal="center" wrapText="1"/>
    </xf>
    <xf numFmtId="169" fontId="3" fillId="0" borderId="7" xfId="15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169" fontId="2" fillId="0" borderId="9" xfId="15" applyNumberFormat="1" applyFont="1" applyBorder="1" applyAlignment="1">
      <alignment wrapText="1"/>
    </xf>
    <xf numFmtId="169" fontId="2" fillId="0" borderId="9" xfId="15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169" fontId="3" fillId="0" borderId="4" xfId="15" applyNumberFormat="1" applyFont="1" applyBorder="1" applyAlignment="1">
      <alignment wrapText="1"/>
    </xf>
    <xf numFmtId="2" fontId="2" fillId="0" borderId="10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justify" vertical="top" wrapText="1" readingOrder="1"/>
    </xf>
    <xf numFmtId="0" fontId="1" fillId="0" borderId="3" xfId="0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43" fontId="0" fillId="0" borderId="0" xfId="15" applyAlignment="1">
      <alignment/>
    </xf>
    <xf numFmtId="0" fontId="3" fillId="0" borderId="4" xfId="0" applyFont="1" applyBorder="1" applyAlignment="1" quotePrefix="1">
      <alignment horizontal="left" vertical="top" wrapText="1" indent="8"/>
    </xf>
    <xf numFmtId="0" fontId="3" fillId="0" borderId="4" xfId="0" applyFont="1" applyBorder="1" applyAlignment="1" quotePrefix="1">
      <alignment horizontal="left" vertical="top" wrapText="1" indent="5"/>
    </xf>
    <xf numFmtId="0" fontId="3" fillId="0" borderId="4" xfId="0" applyFont="1" applyBorder="1" applyAlignment="1">
      <alignment horizontal="left" vertical="top" wrapText="1" indent="5" readingOrder="1"/>
    </xf>
    <xf numFmtId="0" fontId="3" fillId="0" borderId="7" xfId="0" applyFont="1" applyBorder="1" applyAlignment="1">
      <alignment horizontal="left" vertical="top" wrapText="1" indent="4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4" xfId="0" applyFont="1" applyBorder="1" applyAlignment="1" quotePrefix="1">
      <alignment horizontal="left" vertical="top" wrapText="1" indent="4"/>
    </xf>
    <xf numFmtId="0" fontId="0" fillId="0" borderId="0" xfId="0" applyAlignment="1">
      <alignment wrapText="1"/>
    </xf>
    <xf numFmtId="169" fontId="3" fillId="0" borderId="16" xfId="15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43" fontId="2" fillId="0" borderId="0" xfId="15" applyFont="1" applyBorder="1" applyAlignment="1">
      <alignment horizontal="center" wrapText="1"/>
    </xf>
    <xf numFmtId="0" fontId="1" fillId="0" borderId="17" xfId="0" applyFont="1" applyBorder="1" applyAlignment="1">
      <alignment horizontal="center" vertical="top" wrapText="1"/>
    </xf>
    <xf numFmtId="43" fontId="2" fillId="0" borderId="10" xfId="15" applyFont="1" applyBorder="1" applyAlignment="1">
      <alignment horizontal="center" wrapText="1"/>
    </xf>
    <xf numFmtId="43" fontId="2" fillId="0" borderId="13" xfId="15" applyFont="1" applyBorder="1" applyAlignment="1">
      <alignment horizontal="center" wrapText="1"/>
    </xf>
    <xf numFmtId="43" fontId="2" fillId="0" borderId="11" xfId="15" applyFont="1" applyBorder="1" applyAlignment="1">
      <alignment horizontal="center" wrapText="1"/>
    </xf>
    <xf numFmtId="43" fontId="2" fillId="0" borderId="12" xfId="15" applyFont="1" applyBorder="1" applyAlignment="1">
      <alignment horizontal="center" wrapText="1"/>
    </xf>
    <xf numFmtId="169" fontId="2" fillId="0" borderId="18" xfId="15" applyNumberFormat="1" applyFont="1" applyBorder="1" applyAlignment="1">
      <alignment horizontal="center" wrapText="1"/>
    </xf>
    <xf numFmtId="169" fontId="3" fillId="0" borderId="19" xfId="15" applyNumberFormat="1" applyFont="1" applyBorder="1" applyAlignment="1">
      <alignment horizontal="center" wrapText="1"/>
    </xf>
    <xf numFmtId="169" fontId="2" fillId="0" borderId="19" xfId="15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8" fillId="0" borderId="0" xfId="0" applyFont="1" applyAlignment="1">
      <alignment horizontal="right" vertical="top"/>
    </xf>
    <xf numFmtId="169" fontId="2" fillId="0" borderId="19" xfId="15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169" fontId="2" fillId="0" borderId="4" xfId="15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1"/>
  <sheetViews>
    <sheetView tabSelected="1" workbookViewId="0" topLeftCell="A209">
      <selection activeCell="H44" sqref="H44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0.00390625" style="0" customWidth="1"/>
    <col min="4" max="6" width="14.140625" style="0" customWidth="1"/>
    <col min="7" max="7" width="11.8515625" style="0" customWidth="1"/>
    <col min="8" max="8" width="17.00390625" style="0" customWidth="1"/>
    <col min="10" max="11" width="16.00390625" style="0" bestFit="1" customWidth="1"/>
  </cols>
  <sheetData>
    <row r="1" spans="4:8" ht="12.75">
      <c r="D1" s="77"/>
      <c r="E1" s="77"/>
      <c r="F1" s="77"/>
      <c r="G1" s="77"/>
      <c r="H1" s="57"/>
    </row>
    <row r="2" spans="1:8" ht="12.75" customHeight="1">
      <c r="A2" s="78" t="s">
        <v>233</v>
      </c>
      <c r="B2" s="78"/>
      <c r="C2" s="78"/>
      <c r="D2" s="78"/>
      <c r="E2" s="78"/>
      <c r="F2" s="78"/>
      <c r="G2" s="78"/>
      <c r="H2" s="6"/>
    </row>
    <row r="3" spans="3:8" ht="15" thickBot="1">
      <c r="C3" s="78" t="s">
        <v>214</v>
      </c>
      <c r="D3" s="79"/>
      <c r="E3" s="79"/>
      <c r="F3" s="79"/>
      <c r="G3" s="79"/>
      <c r="H3" s="58"/>
    </row>
    <row r="4" spans="1:8" ht="6.75" customHeight="1">
      <c r="A4" s="83" t="s">
        <v>0</v>
      </c>
      <c r="B4" s="83" t="s">
        <v>1</v>
      </c>
      <c r="C4" s="83" t="s">
        <v>2</v>
      </c>
      <c r="D4" s="86" t="s">
        <v>207</v>
      </c>
      <c r="E4" s="86" t="s">
        <v>211</v>
      </c>
      <c r="F4" s="80" t="s">
        <v>232</v>
      </c>
      <c r="G4" s="80" t="s">
        <v>231</v>
      </c>
      <c r="H4" s="59"/>
    </row>
    <row r="5" spans="1:8" ht="12.75">
      <c r="A5" s="84"/>
      <c r="B5" s="84"/>
      <c r="C5" s="84"/>
      <c r="D5" s="87"/>
      <c r="E5" s="87"/>
      <c r="F5" s="81"/>
      <c r="G5" s="81"/>
      <c r="H5" s="59"/>
    </row>
    <row r="6" spans="1:8" ht="13.5" thickBot="1">
      <c r="A6" s="85"/>
      <c r="B6" s="85"/>
      <c r="C6" s="85"/>
      <c r="D6" s="88"/>
      <c r="E6" s="88"/>
      <c r="F6" s="82"/>
      <c r="G6" s="82"/>
      <c r="H6" s="59"/>
    </row>
    <row r="7" spans="1:9" ht="13.5" thickBot="1">
      <c r="A7" s="1" t="s">
        <v>3</v>
      </c>
      <c r="B7" s="1" t="s">
        <v>4</v>
      </c>
      <c r="C7" s="1" t="s">
        <v>5</v>
      </c>
      <c r="D7" s="1">
        <v>4</v>
      </c>
      <c r="E7" s="1">
        <v>5</v>
      </c>
      <c r="F7" s="1">
        <v>6</v>
      </c>
      <c r="G7" s="62">
        <v>7</v>
      </c>
      <c r="H7" s="60"/>
      <c r="I7" s="55"/>
    </row>
    <row r="8" spans="1:8" ht="16.5" thickBot="1">
      <c r="A8" s="33" t="s">
        <v>6</v>
      </c>
      <c r="B8" s="34"/>
      <c r="C8" s="35" t="s">
        <v>7</v>
      </c>
      <c r="D8" s="37">
        <f aca="true" t="shared" si="0" ref="D8:F9">D9</f>
        <v>10000</v>
      </c>
      <c r="E8" s="37">
        <f t="shared" si="0"/>
        <v>10000</v>
      </c>
      <c r="F8" s="67">
        <f t="shared" si="0"/>
        <v>10000</v>
      </c>
      <c r="G8" s="63">
        <f>(F8/E8)*100</f>
        <v>100</v>
      </c>
      <c r="H8" s="61"/>
    </row>
    <row r="9" spans="1:8" ht="15" customHeight="1">
      <c r="A9" s="24"/>
      <c r="B9" s="15" t="s">
        <v>8</v>
      </c>
      <c r="C9" s="16" t="s">
        <v>9</v>
      </c>
      <c r="D9" s="19">
        <f t="shared" si="0"/>
        <v>10000</v>
      </c>
      <c r="E9" s="19">
        <f t="shared" si="0"/>
        <v>10000</v>
      </c>
      <c r="F9" s="68">
        <f t="shared" si="0"/>
        <v>10000</v>
      </c>
      <c r="G9" s="63">
        <f>(F9/E9)*100</f>
        <v>100</v>
      </c>
      <c r="H9" s="61"/>
    </row>
    <row r="10" spans="1:8" ht="15" customHeight="1">
      <c r="A10" s="24"/>
      <c r="B10" s="15"/>
      <c r="C10" s="16" t="s">
        <v>10</v>
      </c>
      <c r="D10" s="19">
        <v>10000</v>
      </c>
      <c r="E10" s="19">
        <v>10000</v>
      </c>
      <c r="F10" s="68">
        <v>10000</v>
      </c>
      <c r="G10" s="64">
        <f aca="true" t="shared" si="1" ref="G10:G80">(F10/E10)*100</f>
        <v>100</v>
      </c>
      <c r="H10" s="61"/>
    </row>
    <row r="11" spans="1:8" ht="15" customHeight="1">
      <c r="A11" s="23" t="s">
        <v>12</v>
      </c>
      <c r="B11" s="12"/>
      <c r="C11" s="13" t="s">
        <v>13</v>
      </c>
      <c r="D11" s="18">
        <f>D12+D15</f>
        <v>158609</v>
      </c>
      <c r="E11" s="18">
        <f>E12+E15</f>
        <v>180445</v>
      </c>
      <c r="F11" s="69">
        <f>F12+F15</f>
        <v>172160</v>
      </c>
      <c r="G11" s="64">
        <f t="shared" si="1"/>
        <v>95.4085732494666</v>
      </c>
      <c r="H11" s="61"/>
    </row>
    <row r="12" spans="1:8" ht="15" customHeight="1">
      <c r="A12" s="24"/>
      <c r="B12" s="15" t="s">
        <v>14</v>
      </c>
      <c r="C12" s="16" t="s">
        <v>15</v>
      </c>
      <c r="D12" s="19">
        <f>D13</f>
        <v>115789</v>
      </c>
      <c r="E12" s="19">
        <f>E13</f>
        <v>137625</v>
      </c>
      <c r="F12" s="68">
        <f>F13</f>
        <v>131178</v>
      </c>
      <c r="G12" s="64">
        <f t="shared" si="1"/>
        <v>95.31553133514986</v>
      </c>
      <c r="H12" s="61"/>
    </row>
    <row r="13" spans="1:8" ht="15" customHeight="1">
      <c r="A13" s="24"/>
      <c r="B13" s="15"/>
      <c r="C13" s="16" t="s">
        <v>16</v>
      </c>
      <c r="D13" s="19">
        <v>115789</v>
      </c>
      <c r="E13" s="19">
        <v>137625</v>
      </c>
      <c r="F13" s="68">
        <v>131178</v>
      </c>
      <c r="G13" s="64">
        <f t="shared" si="1"/>
        <v>95.31553133514986</v>
      </c>
      <c r="H13" s="61"/>
    </row>
    <row r="14" spans="1:8" ht="15" customHeight="1">
      <c r="A14" s="24"/>
      <c r="B14" s="15"/>
      <c r="C14" s="16" t="s">
        <v>215</v>
      </c>
      <c r="D14" s="19">
        <v>0</v>
      </c>
      <c r="E14" s="19">
        <v>16000</v>
      </c>
      <c r="F14" s="68">
        <v>10187</v>
      </c>
      <c r="G14" s="64">
        <f t="shared" si="1"/>
        <v>63.668749999999996</v>
      </c>
      <c r="H14" s="61"/>
    </row>
    <row r="15" spans="1:8" ht="15" customHeight="1">
      <c r="A15" s="24"/>
      <c r="B15" s="15" t="s">
        <v>17</v>
      </c>
      <c r="C15" s="16" t="s">
        <v>18</v>
      </c>
      <c r="D15" s="19">
        <f>D16</f>
        <v>42820</v>
      </c>
      <c r="E15" s="19">
        <f>E16</f>
        <v>42820</v>
      </c>
      <c r="F15" s="68">
        <f>F16</f>
        <v>40982</v>
      </c>
      <c r="G15" s="64">
        <f t="shared" si="1"/>
        <v>95.70761326482952</v>
      </c>
      <c r="H15" s="61"/>
    </row>
    <row r="16" spans="1:8" ht="15" customHeight="1">
      <c r="A16" s="24"/>
      <c r="B16" s="15"/>
      <c r="C16" s="16" t="s">
        <v>16</v>
      </c>
      <c r="D16" s="19">
        <v>42820</v>
      </c>
      <c r="E16" s="19">
        <v>42820</v>
      </c>
      <c r="F16" s="68">
        <v>40982</v>
      </c>
      <c r="G16" s="64">
        <f t="shared" si="1"/>
        <v>95.70761326482952</v>
      </c>
      <c r="H16" s="61"/>
    </row>
    <row r="17" spans="1:8" ht="15" customHeight="1">
      <c r="A17" s="23" t="s">
        <v>19</v>
      </c>
      <c r="B17" s="12"/>
      <c r="C17" s="13" t="s">
        <v>20</v>
      </c>
      <c r="D17" s="18">
        <f>D18</f>
        <v>1000</v>
      </c>
      <c r="E17" s="18">
        <f>E18</f>
        <v>1000</v>
      </c>
      <c r="F17" s="69">
        <v>0</v>
      </c>
      <c r="G17" s="64">
        <f t="shared" si="1"/>
        <v>0</v>
      </c>
      <c r="H17" s="61"/>
    </row>
    <row r="18" spans="1:8" ht="15" customHeight="1">
      <c r="A18" s="24"/>
      <c r="B18" s="15" t="s">
        <v>21</v>
      </c>
      <c r="C18" s="16" t="s">
        <v>11</v>
      </c>
      <c r="D18" s="19">
        <f>D19</f>
        <v>1000</v>
      </c>
      <c r="E18" s="19">
        <f>E19</f>
        <v>1000</v>
      </c>
      <c r="F18" s="68">
        <v>0</v>
      </c>
      <c r="G18" s="64">
        <f t="shared" si="1"/>
        <v>0</v>
      </c>
      <c r="H18" s="61"/>
    </row>
    <row r="19" spans="1:8" ht="15" customHeight="1">
      <c r="A19" s="24"/>
      <c r="B19" s="15"/>
      <c r="C19" s="16" t="s">
        <v>16</v>
      </c>
      <c r="D19" s="19">
        <v>1000</v>
      </c>
      <c r="E19" s="19">
        <v>1000</v>
      </c>
      <c r="F19" s="68">
        <v>0</v>
      </c>
      <c r="G19" s="64">
        <f t="shared" si="1"/>
        <v>0</v>
      </c>
      <c r="H19" s="61"/>
    </row>
    <row r="20" spans="1:8" ht="15" customHeight="1">
      <c r="A20" s="23" t="s">
        <v>22</v>
      </c>
      <c r="B20" s="12"/>
      <c r="C20" s="13" t="s">
        <v>23</v>
      </c>
      <c r="D20" s="18">
        <f>D21+D26</f>
        <v>5497570</v>
      </c>
      <c r="E20" s="18">
        <f>E21+E26+E28</f>
        <v>11862106</v>
      </c>
      <c r="F20" s="69">
        <f>F21+F26+F28</f>
        <v>11843340</v>
      </c>
      <c r="G20" s="64">
        <f t="shared" si="1"/>
        <v>99.84179874973297</v>
      </c>
      <c r="H20" s="61"/>
    </row>
    <row r="21" spans="1:8" ht="15" customHeight="1">
      <c r="A21" s="24"/>
      <c r="B21" s="15" t="s">
        <v>24</v>
      </c>
      <c r="C21" s="16" t="s">
        <v>25</v>
      </c>
      <c r="D21" s="19">
        <f>D22</f>
        <v>5297570</v>
      </c>
      <c r="E21" s="19">
        <v>7011410</v>
      </c>
      <c r="F21" s="68">
        <v>6994307</v>
      </c>
      <c r="G21" s="64">
        <f t="shared" si="1"/>
        <v>99.75606903604269</v>
      </c>
      <c r="H21" s="61"/>
    </row>
    <row r="22" spans="1:8" ht="15" customHeight="1">
      <c r="A22" s="24"/>
      <c r="B22" s="15"/>
      <c r="C22" s="16" t="s">
        <v>16</v>
      </c>
      <c r="D22" s="19">
        <v>5297570</v>
      </c>
      <c r="E22" s="19">
        <f>E21-E24</f>
        <v>3528855</v>
      </c>
      <c r="F22" s="68">
        <f>F21-F24</f>
        <v>3511752</v>
      </c>
      <c r="G22" s="64">
        <f t="shared" si="1"/>
        <v>99.51533854465542</v>
      </c>
      <c r="H22" s="61"/>
    </row>
    <row r="23" spans="1:8" ht="15" customHeight="1">
      <c r="A23" s="24"/>
      <c r="B23" s="15"/>
      <c r="C23" s="16" t="s">
        <v>216</v>
      </c>
      <c r="D23" s="19">
        <v>418812</v>
      </c>
      <c r="E23" s="19">
        <v>0</v>
      </c>
      <c r="F23" s="68">
        <v>0</v>
      </c>
      <c r="G23" s="64">
        <v>0</v>
      </c>
      <c r="H23" s="61"/>
    </row>
    <row r="24" spans="1:8" ht="15" customHeight="1">
      <c r="A24" s="24"/>
      <c r="B24" s="15"/>
      <c r="C24" s="16" t="s">
        <v>27</v>
      </c>
      <c r="D24" s="19">
        <v>0</v>
      </c>
      <c r="E24" s="19">
        <v>3482555</v>
      </c>
      <c r="F24" s="68">
        <v>3482555</v>
      </c>
      <c r="G24" s="64">
        <f t="shared" si="1"/>
        <v>100</v>
      </c>
      <c r="H24" s="61"/>
    </row>
    <row r="25" spans="1:8" ht="15" customHeight="1">
      <c r="A25" s="24"/>
      <c r="B25" s="15"/>
      <c r="C25" s="16" t="s">
        <v>199</v>
      </c>
      <c r="D25" s="19">
        <v>665000</v>
      </c>
      <c r="E25" s="19">
        <v>721930</v>
      </c>
      <c r="F25" s="68">
        <v>705289</v>
      </c>
      <c r="G25" s="64">
        <f t="shared" si="1"/>
        <v>97.6949288712202</v>
      </c>
      <c r="H25" s="61"/>
    </row>
    <row r="26" spans="1:8" ht="15" customHeight="1">
      <c r="A26" s="24"/>
      <c r="B26" s="15">
        <v>60078</v>
      </c>
      <c r="C26" s="16" t="s">
        <v>186</v>
      </c>
      <c r="D26" s="20">
        <f>D27</f>
        <v>200000</v>
      </c>
      <c r="E26" s="20">
        <f>E27</f>
        <v>4218679</v>
      </c>
      <c r="F26" s="68">
        <f>F27</f>
        <v>4217987</v>
      </c>
      <c r="G26" s="64">
        <f t="shared" si="1"/>
        <v>99.9835967609766</v>
      </c>
      <c r="H26" s="61"/>
    </row>
    <row r="27" spans="1:8" ht="15" customHeight="1">
      <c r="A27" s="24"/>
      <c r="B27" s="15"/>
      <c r="C27" s="16" t="s">
        <v>16</v>
      </c>
      <c r="D27" s="20">
        <v>200000</v>
      </c>
      <c r="E27" s="20">
        <v>4218679</v>
      </c>
      <c r="F27" s="68">
        <v>4217987</v>
      </c>
      <c r="G27" s="64">
        <f t="shared" si="1"/>
        <v>99.9835967609766</v>
      </c>
      <c r="H27" s="61"/>
    </row>
    <row r="28" spans="1:8" ht="15" customHeight="1">
      <c r="A28" s="24"/>
      <c r="B28" s="15">
        <v>60095</v>
      </c>
      <c r="C28" s="16" t="s">
        <v>11</v>
      </c>
      <c r="D28" s="20">
        <v>0</v>
      </c>
      <c r="E28" s="20">
        <v>632017</v>
      </c>
      <c r="F28" s="68">
        <f>F29</f>
        <v>631046</v>
      </c>
      <c r="G28" s="64">
        <f t="shared" si="1"/>
        <v>99.8463648920836</v>
      </c>
      <c r="H28" s="61"/>
    </row>
    <row r="29" spans="1:8" ht="15" customHeight="1">
      <c r="A29" s="24"/>
      <c r="B29" s="15"/>
      <c r="C29" s="16" t="s">
        <v>16</v>
      </c>
      <c r="D29" s="20">
        <v>0</v>
      </c>
      <c r="E29" s="20">
        <v>632017</v>
      </c>
      <c r="F29" s="68">
        <v>631046</v>
      </c>
      <c r="G29" s="64">
        <f t="shared" si="1"/>
        <v>99.8463648920836</v>
      </c>
      <c r="H29" s="61"/>
    </row>
    <row r="30" spans="1:8" ht="15" customHeight="1">
      <c r="A30" s="24"/>
      <c r="B30" s="15"/>
      <c r="C30" s="16" t="s">
        <v>217</v>
      </c>
      <c r="D30" s="20">
        <v>0</v>
      </c>
      <c r="E30" s="20">
        <v>463039</v>
      </c>
      <c r="F30" s="68">
        <v>462182</v>
      </c>
      <c r="G30" s="64">
        <f t="shared" si="1"/>
        <v>99.81491839780234</v>
      </c>
      <c r="H30" s="61"/>
    </row>
    <row r="31" spans="1:8" ht="15" customHeight="1">
      <c r="A31" s="23" t="s">
        <v>29</v>
      </c>
      <c r="B31" s="12"/>
      <c r="C31" s="13" t="s">
        <v>30</v>
      </c>
      <c r="D31" s="18">
        <f aca="true" t="shared" si="2" ref="D31:F32">D32</f>
        <v>48300</v>
      </c>
      <c r="E31" s="18">
        <f t="shared" si="2"/>
        <v>77570</v>
      </c>
      <c r="F31" s="69">
        <f t="shared" si="2"/>
        <v>77567</v>
      </c>
      <c r="G31" s="64">
        <f t="shared" si="1"/>
        <v>99.99613252546088</v>
      </c>
      <c r="H31" s="61"/>
    </row>
    <row r="32" spans="1:8" ht="15" customHeight="1">
      <c r="A32" s="24"/>
      <c r="B32" s="15" t="s">
        <v>31</v>
      </c>
      <c r="C32" s="16" t="s">
        <v>32</v>
      </c>
      <c r="D32" s="19">
        <f t="shared" si="2"/>
        <v>48300</v>
      </c>
      <c r="E32" s="19">
        <f t="shared" si="2"/>
        <v>77570</v>
      </c>
      <c r="F32" s="68">
        <f t="shared" si="2"/>
        <v>77567</v>
      </c>
      <c r="G32" s="64">
        <f t="shared" si="1"/>
        <v>99.99613252546088</v>
      </c>
      <c r="H32" s="61"/>
    </row>
    <row r="33" spans="1:8" ht="15" customHeight="1">
      <c r="A33" s="24"/>
      <c r="B33" s="15"/>
      <c r="C33" s="16" t="s">
        <v>16</v>
      </c>
      <c r="D33" s="19">
        <v>48300</v>
      </c>
      <c r="E33" s="19">
        <v>77570</v>
      </c>
      <c r="F33" s="68">
        <v>77567</v>
      </c>
      <c r="G33" s="64">
        <f t="shared" si="1"/>
        <v>99.99613252546088</v>
      </c>
      <c r="H33" s="61"/>
    </row>
    <row r="34" spans="1:8" ht="15" customHeight="1">
      <c r="A34" s="24"/>
      <c r="B34" s="15"/>
      <c r="C34" s="16" t="s">
        <v>199</v>
      </c>
      <c r="D34" s="19"/>
      <c r="E34" s="19">
        <v>2500</v>
      </c>
      <c r="F34" s="68">
        <v>2500</v>
      </c>
      <c r="G34" s="64">
        <f t="shared" si="1"/>
        <v>100</v>
      </c>
      <c r="H34" s="61"/>
    </row>
    <row r="35" spans="1:8" ht="15" customHeight="1">
      <c r="A35" s="24"/>
      <c r="B35" s="15"/>
      <c r="C35" s="16" t="s">
        <v>216</v>
      </c>
      <c r="D35" s="20">
        <v>0</v>
      </c>
      <c r="E35" s="20">
        <v>8029</v>
      </c>
      <c r="F35" s="68">
        <v>8028</v>
      </c>
      <c r="G35" s="64">
        <f t="shared" si="1"/>
        <v>99.98754514883547</v>
      </c>
      <c r="H35" s="61"/>
    </row>
    <row r="36" spans="1:8" ht="15" customHeight="1">
      <c r="A36" s="23" t="s">
        <v>33</v>
      </c>
      <c r="B36" s="12"/>
      <c r="C36" s="13" t="s">
        <v>34</v>
      </c>
      <c r="D36" s="18">
        <f aca="true" t="shared" si="3" ref="D36:F37">D37</f>
        <v>271300</v>
      </c>
      <c r="E36" s="18">
        <f t="shared" si="3"/>
        <v>458272</v>
      </c>
      <c r="F36" s="69">
        <f t="shared" si="3"/>
        <v>448833</v>
      </c>
      <c r="G36" s="64">
        <f t="shared" si="1"/>
        <v>97.94030619370156</v>
      </c>
      <c r="H36" s="61"/>
    </row>
    <row r="37" spans="1:8" ht="15" customHeight="1">
      <c r="A37" s="24"/>
      <c r="B37" s="15" t="s">
        <v>35</v>
      </c>
      <c r="C37" s="16" t="s">
        <v>36</v>
      </c>
      <c r="D37" s="20">
        <f t="shared" si="3"/>
        <v>271300</v>
      </c>
      <c r="E37" s="20">
        <f t="shared" si="3"/>
        <v>458272</v>
      </c>
      <c r="F37" s="68">
        <f t="shared" si="3"/>
        <v>448833</v>
      </c>
      <c r="G37" s="64">
        <f t="shared" si="1"/>
        <v>97.94030619370156</v>
      </c>
      <c r="H37" s="61"/>
    </row>
    <row r="38" spans="1:8" ht="15" customHeight="1">
      <c r="A38" s="24"/>
      <c r="B38" s="15"/>
      <c r="C38" s="16" t="s">
        <v>16</v>
      </c>
      <c r="D38" s="20">
        <v>271300</v>
      </c>
      <c r="E38" s="20">
        <v>458272</v>
      </c>
      <c r="F38" s="68">
        <v>448833</v>
      </c>
      <c r="G38" s="64">
        <f t="shared" si="1"/>
        <v>97.94030619370156</v>
      </c>
      <c r="H38" s="61"/>
    </row>
    <row r="39" spans="1:8" ht="15" customHeight="1">
      <c r="A39" s="24"/>
      <c r="B39" s="15"/>
      <c r="C39" s="16" t="s">
        <v>216</v>
      </c>
      <c r="D39" s="20">
        <v>42800</v>
      </c>
      <c r="E39" s="20">
        <v>37281</v>
      </c>
      <c r="F39" s="68">
        <v>35877</v>
      </c>
      <c r="G39" s="64">
        <f t="shared" si="1"/>
        <v>96.23400659853544</v>
      </c>
      <c r="H39" s="61"/>
    </row>
    <row r="40" spans="1:8" ht="15" customHeight="1">
      <c r="A40" s="23" t="s">
        <v>37</v>
      </c>
      <c r="B40" s="12"/>
      <c r="C40" s="13" t="s">
        <v>38</v>
      </c>
      <c r="D40" s="18">
        <f>D41+D43+D45+D47</f>
        <v>465660</v>
      </c>
      <c r="E40" s="18">
        <f>E41+E43+E45+E47</f>
        <v>520941</v>
      </c>
      <c r="F40" s="69">
        <f>F41+F43+F45+F47</f>
        <v>520933</v>
      </c>
      <c r="G40" s="64">
        <f t="shared" si="1"/>
        <v>99.9984643174563</v>
      </c>
      <c r="H40" s="61"/>
    </row>
    <row r="41" spans="1:8" ht="15" customHeight="1">
      <c r="A41" s="23"/>
      <c r="B41" s="15">
        <v>71012</v>
      </c>
      <c r="C41" s="16" t="s">
        <v>172</v>
      </c>
      <c r="D41" s="19">
        <f>D42</f>
        <v>100000</v>
      </c>
      <c r="E41" s="19">
        <f>E42</f>
        <v>100000</v>
      </c>
      <c r="F41" s="68">
        <f>F42</f>
        <v>100000</v>
      </c>
      <c r="G41" s="64">
        <f t="shared" si="1"/>
        <v>100</v>
      </c>
      <c r="H41" s="61"/>
    </row>
    <row r="42" spans="1:8" ht="15" customHeight="1">
      <c r="A42" s="23"/>
      <c r="B42" s="12"/>
      <c r="C42" s="16" t="s">
        <v>16</v>
      </c>
      <c r="D42" s="19">
        <v>100000</v>
      </c>
      <c r="E42" s="19">
        <v>100000</v>
      </c>
      <c r="F42" s="68">
        <v>100000</v>
      </c>
      <c r="G42" s="64">
        <f t="shared" si="1"/>
        <v>100</v>
      </c>
      <c r="H42" s="61"/>
    </row>
    <row r="43" spans="1:8" ht="15" customHeight="1">
      <c r="A43" s="24"/>
      <c r="B43" s="15" t="s">
        <v>39</v>
      </c>
      <c r="C43" s="16" t="s">
        <v>40</v>
      </c>
      <c r="D43" s="19">
        <f>D44</f>
        <v>35000</v>
      </c>
      <c r="E43" s="19">
        <f>E44</f>
        <v>75000</v>
      </c>
      <c r="F43" s="68">
        <f>F44</f>
        <v>75000</v>
      </c>
      <c r="G43" s="64">
        <f t="shared" si="1"/>
        <v>100</v>
      </c>
      <c r="H43" s="61"/>
    </row>
    <row r="44" spans="1:8" ht="15" customHeight="1">
      <c r="A44" s="24"/>
      <c r="B44" s="15"/>
      <c r="C44" s="16" t="s">
        <v>16</v>
      </c>
      <c r="D44" s="19">
        <v>35000</v>
      </c>
      <c r="E44" s="19">
        <v>75000</v>
      </c>
      <c r="F44" s="68">
        <v>75000</v>
      </c>
      <c r="G44" s="64">
        <f t="shared" si="1"/>
        <v>100</v>
      </c>
      <c r="H44" s="61"/>
    </row>
    <row r="45" spans="1:8" ht="15" customHeight="1">
      <c r="A45" s="24"/>
      <c r="B45" s="15" t="s">
        <v>41</v>
      </c>
      <c r="C45" s="16" t="s">
        <v>42</v>
      </c>
      <c r="D45" s="19">
        <f>D46</f>
        <v>15000</v>
      </c>
      <c r="E45" s="19">
        <f>E46</f>
        <v>15000</v>
      </c>
      <c r="F45" s="68">
        <f>F46</f>
        <v>15000</v>
      </c>
      <c r="G45" s="64">
        <f t="shared" si="1"/>
        <v>100</v>
      </c>
      <c r="H45" s="61"/>
    </row>
    <row r="46" spans="1:8" ht="15" customHeight="1">
      <c r="A46" s="24"/>
      <c r="B46" s="15"/>
      <c r="C46" s="16" t="s">
        <v>16</v>
      </c>
      <c r="D46" s="19">
        <v>15000</v>
      </c>
      <c r="E46" s="19">
        <v>15000</v>
      </c>
      <c r="F46" s="68">
        <v>15000</v>
      </c>
      <c r="G46" s="64">
        <f t="shared" si="1"/>
        <v>100</v>
      </c>
      <c r="H46" s="61"/>
    </row>
    <row r="47" spans="1:8" ht="15" customHeight="1">
      <c r="A47" s="24"/>
      <c r="B47" s="15" t="s">
        <v>43</v>
      </c>
      <c r="C47" s="16" t="s">
        <v>44</v>
      </c>
      <c r="D47" s="19">
        <f>D48</f>
        <v>315660</v>
      </c>
      <c r="E47" s="19">
        <f>E48</f>
        <v>330941</v>
      </c>
      <c r="F47" s="68">
        <f>F48</f>
        <v>330933</v>
      </c>
      <c r="G47" s="64">
        <f t="shared" si="1"/>
        <v>99.99758265068395</v>
      </c>
      <c r="H47" s="61"/>
    </row>
    <row r="48" spans="1:8" ht="15" customHeight="1">
      <c r="A48" s="24"/>
      <c r="B48" s="15"/>
      <c r="C48" s="16" t="s">
        <v>45</v>
      </c>
      <c r="D48" s="19">
        <v>315660</v>
      </c>
      <c r="E48" s="19">
        <v>330941</v>
      </c>
      <c r="F48" s="68">
        <v>330933</v>
      </c>
      <c r="G48" s="64">
        <f t="shared" si="1"/>
        <v>99.99758265068395</v>
      </c>
      <c r="H48" s="61"/>
    </row>
    <row r="49" spans="1:8" ht="15" customHeight="1">
      <c r="A49" s="24"/>
      <c r="B49" s="15"/>
      <c r="C49" s="16" t="s">
        <v>218</v>
      </c>
      <c r="D49" s="19">
        <v>250946</v>
      </c>
      <c r="E49" s="19">
        <v>251401</v>
      </c>
      <c r="F49" s="68">
        <v>251400</v>
      </c>
      <c r="G49" s="64">
        <f t="shared" si="1"/>
        <v>99.99960222910808</v>
      </c>
      <c r="H49" s="61"/>
    </row>
    <row r="50" spans="1:8" ht="15" customHeight="1">
      <c r="A50" s="23" t="s">
        <v>47</v>
      </c>
      <c r="B50" s="12"/>
      <c r="C50" s="13" t="s">
        <v>48</v>
      </c>
      <c r="D50" s="18">
        <f>D51+D54+D57+D61+D64+D68</f>
        <v>8110821</v>
      </c>
      <c r="E50" s="18">
        <f>E51+E54+E57+E61+E64+E68</f>
        <v>8526933</v>
      </c>
      <c r="F50" s="69">
        <f>F51+F54+F57+F61+F64+F68</f>
        <v>8169167</v>
      </c>
      <c r="G50" s="64">
        <f t="shared" si="1"/>
        <v>95.80428273565653</v>
      </c>
      <c r="H50" s="61"/>
    </row>
    <row r="51" spans="1:8" ht="15" customHeight="1">
      <c r="A51" s="24"/>
      <c r="B51" s="15" t="s">
        <v>49</v>
      </c>
      <c r="C51" s="16" t="s">
        <v>50</v>
      </c>
      <c r="D51" s="19">
        <f>D52</f>
        <v>490831</v>
      </c>
      <c r="E51" s="19">
        <f>E52</f>
        <v>514012</v>
      </c>
      <c r="F51" s="68">
        <f>F52</f>
        <v>507539</v>
      </c>
      <c r="G51" s="64">
        <f t="shared" si="1"/>
        <v>98.74069087881216</v>
      </c>
      <c r="H51" s="61"/>
    </row>
    <row r="52" spans="1:8" ht="15" customHeight="1">
      <c r="A52" s="24"/>
      <c r="B52" s="15"/>
      <c r="C52" s="16" t="s">
        <v>51</v>
      </c>
      <c r="D52" s="19">
        <v>490831</v>
      </c>
      <c r="E52" s="19">
        <v>514012</v>
      </c>
      <c r="F52" s="68">
        <v>507539</v>
      </c>
      <c r="G52" s="64">
        <f t="shared" si="1"/>
        <v>98.74069087881216</v>
      </c>
      <c r="H52" s="61"/>
    </row>
    <row r="53" spans="1:8" ht="15" customHeight="1">
      <c r="A53" s="24"/>
      <c r="B53" s="15"/>
      <c r="C53" s="16" t="s">
        <v>219</v>
      </c>
      <c r="D53" s="19">
        <v>423151</v>
      </c>
      <c r="E53" s="19">
        <v>432517</v>
      </c>
      <c r="F53" s="68">
        <v>429826</v>
      </c>
      <c r="G53" s="64">
        <f t="shared" si="1"/>
        <v>99.37782792352671</v>
      </c>
      <c r="H53" s="61"/>
    </row>
    <row r="54" spans="1:8" ht="15" customHeight="1">
      <c r="A54" s="24"/>
      <c r="B54" s="15" t="s">
        <v>53</v>
      </c>
      <c r="C54" s="16" t="s">
        <v>54</v>
      </c>
      <c r="D54" s="19">
        <f>D55</f>
        <v>347900</v>
      </c>
      <c r="E54" s="19">
        <f>E55</f>
        <v>347900</v>
      </c>
      <c r="F54" s="68">
        <f>F55</f>
        <v>331794</v>
      </c>
      <c r="G54" s="64">
        <f t="shared" si="1"/>
        <v>95.37050876688704</v>
      </c>
      <c r="H54" s="61"/>
    </row>
    <row r="55" spans="1:8" ht="15" customHeight="1">
      <c r="A55" s="24"/>
      <c r="B55" s="15"/>
      <c r="C55" s="16" t="s">
        <v>16</v>
      </c>
      <c r="D55" s="19">
        <v>347900</v>
      </c>
      <c r="E55" s="19">
        <v>347900</v>
      </c>
      <c r="F55" s="68">
        <v>331794</v>
      </c>
      <c r="G55" s="64">
        <f t="shared" si="1"/>
        <v>95.37050876688704</v>
      </c>
      <c r="H55" s="61"/>
    </row>
    <row r="56" spans="1:8" ht="15" customHeight="1">
      <c r="A56" s="24"/>
      <c r="B56" s="15"/>
      <c r="C56" s="16" t="s">
        <v>55</v>
      </c>
      <c r="D56" s="19">
        <v>320000</v>
      </c>
      <c r="E56" s="19">
        <v>316500</v>
      </c>
      <c r="F56" s="68">
        <v>296041</v>
      </c>
      <c r="G56" s="64">
        <f t="shared" si="1"/>
        <v>93.53586097946287</v>
      </c>
      <c r="H56" s="61"/>
    </row>
    <row r="57" spans="1:8" ht="15" customHeight="1">
      <c r="A57" s="24"/>
      <c r="B57" s="15" t="s">
        <v>56</v>
      </c>
      <c r="C57" s="16" t="s">
        <v>57</v>
      </c>
      <c r="D57" s="19">
        <f>D58</f>
        <v>6954340</v>
      </c>
      <c r="E57" s="19">
        <v>7318019</v>
      </c>
      <c r="F57" s="68">
        <v>6984660</v>
      </c>
      <c r="G57" s="64">
        <f t="shared" si="1"/>
        <v>95.44468250219083</v>
      </c>
      <c r="H57" s="61"/>
    </row>
    <row r="58" spans="1:8" ht="15" customHeight="1">
      <c r="A58" s="24"/>
      <c r="B58" s="15"/>
      <c r="C58" s="16" t="s">
        <v>16</v>
      </c>
      <c r="D58" s="19">
        <v>6954340</v>
      </c>
      <c r="E58" s="19">
        <f>E57-E60</f>
        <v>6900627</v>
      </c>
      <c r="F58" s="68">
        <f>F57-F60</f>
        <v>6575717</v>
      </c>
      <c r="G58" s="64">
        <f t="shared" si="1"/>
        <v>95.29158727170733</v>
      </c>
      <c r="H58" s="61"/>
    </row>
    <row r="59" spans="1:8" ht="15" customHeight="1">
      <c r="A59" s="24"/>
      <c r="B59" s="15"/>
      <c r="C59" s="16" t="s">
        <v>216</v>
      </c>
      <c r="D59" s="19">
        <v>5242140</v>
      </c>
      <c r="E59" s="19">
        <v>5198679</v>
      </c>
      <c r="F59" s="68">
        <v>4983103</v>
      </c>
      <c r="G59" s="64">
        <f t="shared" si="1"/>
        <v>95.85325425939935</v>
      </c>
      <c r="H59" s="61"/>
    </row>
    <row r="60" spans="1:8" ht="15" customHeight="1">
      <c r="A60" s="24"/>
      <c r="B60" s="15"/>
      <c r="C60" s="16" t="s">
        <v>27</v>
      </c>
      <c r="D60" s="19">
        <v>0</v>
      </c>
      <c r="E60" s="19">
        <v>417392</v>
      </c>
      <c r="F60" s="68">
        <v>408943</v>
      </c>
      <c r="G60" s="64">
        <f t="shared" si="1"/>
        <v>97.97576379039367</v>
      </c>
      <c r="H60" s="61"/>
    </row>
    <row r="61" spans="1:8" ht="15" customHeight="1">
      <c r="A61" s="24"/>
      <c r="B61" s="15">
        <v>75045</v>
      </c>
      <c r="C61" s="16" t="s">
        <v>208</v>
      </c>
      <c r="D61" s="19">
        <v>55000</v>
      </c>
      <c r="E61" s="19">
        <f>E62</f>
        <v>48159</v>
      </c>
      <c r="F61" s="68">
        <f>F62</f>
        <v>48159</v>
      </c>
      <c r="G61" s="64">
        <f t="shared" si="1"/>
        <v>100</v>
      </c>
      <c r="H61" s="61"/>
    </row>
    <row r="62" spans="1:8" ht="15" customHeight="1">
      <c r="A62" s="24"/>
      <c r="B62" s="15"/>
      <c r="C62" s="16" t="s">
        <v>16</v>
      </c>
      <c r="D62" s="19">
        <v>55000</v>
      </c>
      <c r="E62" s="19">
        <v>48159</v>
      </c>
      <c r="F62" s="68">
        <v>48159</v>
      </c>
      <c r="G62" s="64">
        <f t="shared" si="1"/>
        <v>100</v>
      </c>
      <c r="H62" s="61"/>
    </row>
    <row r="63" spans="1:8" ht="15" customHeight="1">
      <c r="A63" s="24"/>
      <c r="B63" s="15"/>
      <c r="C63" s="16" t="s">
        <v>216</v>
      </c>
      <c r="D63" s="19">
        <v>11461</v>
      </c>
      <c r="E63" s="19">
        <v>15869</v>
      </c>
      <c r="F63" s="68">
        <v>15869</v>
      </c>
      <c r="G63" s="64">
        <f t="shared" si="1"/>
        <v>100</v>
      </c>
      <c r="H63" s="61"/>
    </row>
    <row r="64" spans="1:11" ht="15" customHeight="1">
      <c r="A64" s="24"/>
      <c r="B64" s="15">
        <v>75075</v>
      </c>
      <c r="C64" s="16" t="s">
        <v>59</v>
      </c>
      <c r="D64" s="19">
        <f>D65</f>
        <v>176750</v>
      </c>
      <c r="E64" s="19">
        <f>E65</f>
        <v>212843</v>
      </c>
      <c r="F64" s="68">
        <f>F65</f>
        <v>212446</v>
      </c>
      <c r="G64" s="64">
        <f t="shared" si="1"/>
        <v>99.81347753978285</v>
      </c>
      <c r="H64" s="61"/>
      <c r="J64" s="9"/>
      <c r="K64" s="9"/>
    </row>
    <row r="65" spans="1:11" ht="15" customHeight="1">
      <c r="A65" s="24"/>
      <c r="B65" s="15"/>
      <c r="C65" s="16" t="s">
        <v>58</v>
      </c>
      <c r="D65" s="19">
        <v>176750</v>
      </c>
      <c r="E65" s="19">
        <v>212843</v>
      </c>
      <c r="F65" s="68">
        <v>212446</v>
      </c>
      <c r="G65" s="64">
        <f t="shared" si="1"/>
        <v>99.81347753978285</v>
      </c>
      <c r="H65" s="61"/>
      <c r="J65" s="9"/>
      <c r="K65" s="9"/>
    </row>
    <row r="66" spans="1:11" ht="15" customHeight="1">
      <c r="A66" s="24"/>
      <c r="B66" s="15"/>
      <c r="C66" s="16" t="s">
        <v>216</v>
      </c>
      <c r="D66" s="19">
        <v>0</v>
      </c>
      <c r="E66" s="19">
        <v>0</v>
      </c>
      <c r="F66" s="68"/>
      <c r="G66" s="64">
        <v>0</v>
      </c>
      <c r="H66" s="61"/>
      <c r="J66" s="9"/>
      <c r="K66" s="9"/>
    </row>
    <row r="67" spans="1:11" ht="15" customHeight="1">
      <c r="A67" s="24"/>
      <c r="B67" s="15"/>
      <c r="C67" s="16" t="s">
        <v>199</v>
      </c>
      <c r="D67" s="19">
        <v>0</v>
      </c>
      <c r="E67" s="19">
        <v>0</v>
      </c>
      <c r="F67" s="68"/>
      <c r="G67" s="64">
        <v>0</v>
      </c>
      <c r="H67" s="61"/>
      <c r="J67" s="9"/>
      <c r="K67" s="9"/>
    </row>
    <row r="68" spans="1:11" ht="15" customHeight="1">
      <c r="A68" s="24"/>
      <c r="B68" s="15" t="s">
        <v>60</v>
      </c>
      <c r="C68" s="16" t="s">
        <v>11</v>
      </c>
      <c r="D68" s="20">
        <f>D69</f>
        <v>86000</v>
      </c>
      <c r="E68" s="20">
        <f>E69</f>
        <v>86000</v>
      </c>
      <c r="F68" s="68">
        <f>F69</f>
        <v>84569</v>
      </c>
      <c r="G68" s="64">
        <f t="shared" si="1"/>
        <v>98.3360465116279</v>
      </c>
      <c r="H68" s="61"/>
      <c r="J68" s="9"/>
      <c r="K68" s="9"/>
    </row>
    <row r="69" spans="1:11" ht="15" customHeight="1">
      <c r="A69" s="24"/>
      <c r="B69" s="15"/>
      <c r="C69" s="16" t="s">
        <v>16</v>
      </c>
      <c r="D69" s="20">
        <v>86000</v>
      </c>
      <c r="E69" s="20">
        <v>86000</v>
      </c>
      <c r="F69" s="68">
        <v>84569</v>
      </c>
      <c r="G69" s="64">
        <f>(F69/E69)*100</f>
        <v>98.3360465116279</v>
      </c>
      <c r="H69" s="61"/>
      <c r="J69" s="9"/>
      <c r="K69" s="9"/>
    </row>
    <row r="70" spans="1:11" ht="48" customHeight="1">
      <c r="A70" s="73">
        <v>751</v>
      </c>
      <c r="B70" s="74"/>
      <c r="C70" s="75" t="s">
        <v>234</v>
      </c>
      <c r="D70" s="76">
        <v>0</v>
      </c>
      <c r="E70" s="76">
        <f>E71</f>
        <v>19952</v>
      </c>
      <c r="F70" s="72">
        <f>F71</f>
        <v>19591</v>
      </c>
      <c r="G70" s="64">
        <f>(F70/E70)*100</f>
        <v>98.19065757818764</v>
      </c>
      <c r="H70" s="61"/>
      <c r="J70" s="9"/>
      <c r="K70" s="9"/>
    </row>
    <row r="71" spans="1:11" ht="45.75" customHeight="1">
      <c r="A71" s="24"/>
      <c r="B71" s="15">
        <v>75109</v>
      </c>
      <c r="C71" s="16" t="s">
        <v>235</v>
      </c>
      <c r="D71" s="20">
        <v>0</v>
      </c>
      <c r="E71" s="20">
        <f>E72</f>
        <v>19952</v>
      </c>
      <c r="F71" s="68">
        <f>F72</f>
        <v>19591</v>
      </c>
      <c r="G71" s="64">
        <f>(F71/E71)*100</f>
        <v>98.19065757818764</v>
      </c>
      <c r="H71" s="61"/>
      <c r="J71" s="9"/>
      <c r="K71" s="9"/>
    </row>
    <row r="72" spans="1:11" ht="15" customHeight="1">
      <c r="A72" s="24"/>
      <c r="B72" s="15"/>
      <c r="C72" s="16" t="s">
        <v>16</v>
      </c>
      <c r="D72" s="20">
        <v>0</v>
      </c>
      <c r="E72" s="20">
        <v>19952</v>
      </c>
      <c r="F72" s="68">
        <v>19591</v>
      </c>
      <c r="G72" s="64">
        <f>(F72/E72)*100</f>
        <v>98.19065757818764</v>
      </c>
      <c r="H72" s="61"/>
      <c r="J72" s="9"/>
      <c r="K72" s="9"/>
    </row>
    <row r="73" spans="1:11" ht="15" customHeight="1">
      <c r="A73" s="24"/>
      <c r="B73" s="15"/>
      <c r="C73" s="16" t="s">
        <v>216</v>
      </c>
      <c r="D73" s="20">
        <v>0</v>
      </c>
      <c r="E73" s="20">
        <v>1353</v>
      </c>
      <c r="F73" s="68">
        <v>1352</v>
      </c>
      <c r="G73" s="64">
        <f>(F73/E73)*100</f>
        <v>99.9260901699926</v>
      </c>
      <c r="H73" s="61"/>
      <c r="J73" s="9"/>
      <c r="K73" s="9"/>
    </row>
    <row r="74" spans="1:11" ht="15" customHeight="1">
      <c r="A74" s="23" t="s">
        <v>61</v>
      </c>
      <c r="B74" s="12"/>
      <c r="C74" s="13" t="s">
        <v>62</v>
      </c>
      <c r="D74" s="18">
        <f aca="true" t="shared" si="4" ref="D74:F75">D75</f>
        <v>1800</v>
      </c>
      <c r="E74" s="18">
        <f t="shared" si="4"/>
        <v>1800</v>
      </c>
      <c r="F74" s="69">
        <f t="shared" si="4"/>
        <v>1800</v>
      </c>
      <c r="G74" s="64">
        <f t="shared" si="1"/>
        <v>100</v>
      </c>
      <c r="H74" s="61"/>
      <c r="J74" s="9"/>
      <c r="K74" s="9"/>
    </row>
    <row r="75" spans="1:11" ht="15" customHeight="1">
      <c r="A75" s="23"/>
      <c r="B75" s="15" t="s">
        <v>63</v>
      </c>
      <c r="C75" s="16" t="s">
        <v>64</v>
      </c>
      <c r="D75" s="19">
        <f t="shared" si="4"/>
        <v>1800</v>
      </c>
      <c r="E75" s="19">
        <f t="shared" si="4"/>
        <v>1800</v>
      </c>
      <c r="F75" s="68">
        <f t="shared" si="4"/>
        <v>1800</v>
      </c>
      <c r="G75" s="64">
        <f t="shared" si="1"/>
        <v>100</v>
      </c>
      <c r="H75" s="61"/>
      <c r="J75" s="9"/>
      <c r="K75" s="9"/>
    </row>
    <row r="76" spans="1:11" ht="15" customHeight="1">
      <c r="A76" s="23"/>
      <c r="B76" s="12"/>
      <c r="C76" s="16" t="s">
        <v>58</v>
      </c>
      <c r="D76" s="19">
        <v>1800</v>
      </c>
      <c r="E76" s="19">
        <v>1800</v>
      </c>
      <c r="F76" s="68">
        <v>1800</v>
      </c>
      <c r="G76" s="64">
        <f t="shared" si="1"/>
        <v>100</v>
      </c>
      <c r="H76" s="61"/>
      <c r="J76" s="10"/>
      <c r="K76" s="10"/>
    </row>
    <row r="77" spans="1:11" ht="15" customHeight="1">
      <c r="A77" s="23" t="s">
        <v>65</v>
      </c>
      <c r="B77" s="12"/>
      <c r="C77" s="13" t="s">
        <v>66</v>
      </c>
      <c r="D77" s="18">
        <f>D80+D78+D84+D87+D82</f>
        <v>41000</v>
      </c>
      <c r="E77" s="18">
        <f>E80+E78+E84+E87+E82</f>
        <v>131000</v>
      </c>
      <c r="F77" s="69">
        <f>F78+F80+F82+F84+F87</f>
        <v>120177</v>
      </c>
      <c r="G77" s="64">
        <f t="shared" si="1"/>
        <v>91.7381679389313</v>
      </c>
      <c r="H77" s="61"/>
      <c r="J77" s="9"/>
      <c r="K77" s="9"/>
    </row>
    <row r="78" spans="1:11" ht="15" customHeight="1">
      <c r="A78" s="23"/>
      <c r="B78" s="38">
        <v>75414</v>
      </c>
      <c r="C78" s="39" t="s">
        <v>191</v>
      </c>
      <c r="D78" s="20">
        <f>D79</f>
        <v>5000</v>
      </c>
      <c r="E78" s="20">
        <f>E79</f>
        <v>5000</v>
      </c>
      <c r="F78" s="68">
        <f>F79</f>
        <v>4997</v>
      </c>
      <c r="G78" s="64">
        <f t="shared" si="1"/>
        <v>99.94</v>
      </c>
      <c r="H78" s="61"/>
      <c r="J78" s="9"/>
      <c r="K78" s="9"/>
    </row>
    <row r="79" spans="1:11" ht="15" customHeight="1">
      <c r="A79" s="23"/>
      <c r="B79" s="12"/>
      <c r="C79" s="16" t="s">
        <v>58</v>
      </c>
      <c r="D79" s="20">
        <v>5000</v>
      </c>
      <c r="E79" s="20">
        <v>5000</v>
      </c>
      <c r="F79" s="68">
        <v>4997</v>
      </c>
      <c r="G79" s="64">
        <f t="shared" si="1"/>
        <v>99.94</v>
      </c>
      <c r="H79" s="61"/>
      <c r="J79" s="9"/>
      <c r="K79" s="9"/>
    </row>
    <row r="80" spans="1:11" ht="15" customHeight="1">
      <c r="A80" s="24"/>
      <c r="B80" s="15" t="s">
        <v>68</v>
      </c>
      <c r="C80" s="16" t="s">
        <v>69</v>
      </c>
      <c r="D80" s="19">
        <f>D81</f>
        <v>4000</v>
      </c>
      <c r="E80" s="19">
        <f>E81</f>
        <v>4000</v>
      </c>
      <c r="F80" s="68">
        <f>F81</f>
        <v>3416</v>
      </c>
      <c r="G80" s="64">
        <f t="shared" si="1"/>
        <v>85.39999999999999</v>
      </c>
      <c r="H80" s="61"/>
      <c r="J80" s="9"/>
      <c r="K80" s="9"/>
    </row>
    <row r="81" spans="1:11" ht="15" customHeight="1">
      <c r="A81" s="24"/>
      <c r="B81" s="15"/>
      <c r="C81" s="16" t="s">
        <v>58</v>
      </c>
      <c r="D81" s="19">
        <v>4000</v>
      </c>
      <c r="E81" s="19">
        <v>4000</v>
      </c>
      <c r="F81" s="68">
        <v>3416</v>
      </c>
      <c r="G81" s="64">
        <f aca="true" t="shared" si="5" ref="G81:G144">(F81/E81)*100</f>
        <v>85.39999999999999</v>
      </c>
      <c r="H81" s="61"/>
      <c r="J81" s="9"/>
      <c r="K81" s="9"/>
    </row>
    <row r="82" spans="1:11" ht="15" customHeight="1">
      <c r="A82" s="24"/>
      <c r="B82" s="15">
        <v>75421</v>
      </c>
      <c r="C82" s="16" t="s">
        <v>209</v>
      </c>
      <c r="D82" s="56">
        <f>D83</f>
        <v>12000</v>
      </c>
      <c r="E82" s="56">
        <f>E83</f>
        <v>9500</v>
      </c>
      <c r="F82" s="68">
        <f>F83</f>
        <v>4154</v>
      </c>
      <c r="G82" s="64">
        <f t="shared" si="5"/>
        <v>43.72631578947369</v>
      </c>
      <c r="H82" s="61"/>
      <c r="J82" s="9"/>
      <c r="K82" s="9"/>
    </row>
    <row r="83" spans="1:11" ht="15" customHeight="1">
      <c r="A83" s="24"/>
      <c r="B83" s="15"/>
      <c r="C83" s="16" t="s">
        <v>58</v>
      </c>
      <c r="D83" s="56">
        <v>12000</v>
      </c>
      <c r="E83" s="56">
        <v>9500</v>
      </c>
      <c r="F83" s="68">
        <v>4154</v>
      </c>
      <c r="G83" s="64">
        <f t="shared" si="5"/>
        <v>43.72631578947369</v>
      </c>
      <c r="H83" s="61"/>
      <c r="J83" s="9"/>
      <c r="K83" s="9"/>
    </row>
    <row r="84" spans="1:11" ht="15" customHeight="1">
      <c r="A84" s="24"/>
      <c r="B84" s="15">
        <v>75478</v>
      </c>
      <c r="C84" s="16" t="s">
        <v>186</v>
      </c>
      <c r="D84" s="56">
        <f>D85</f>
        <v>10000</v>
      </c>
      <c r="E84" s="56">
        <f>E85</f>
        <v>100000</v>
      </c>
      <c r="F84" s="68">
        <f>F85</f>
        <v>95243</v>
      </c>
      <c r="G84" s="64">
        <f t="shared" si="5"/>
        <v>95.243</v>
      </c>
      <c r="H84" s="61"/>
      <c r="J84" s="9"/>
      <c r="K84" s="9"/>
    </row>
    <row r="85" spans="1:11" ht="15" customHeight="1">
      <c r="A85" s="24"/>
      <c r="B85" s="15"/>
      <c r="C85" s="16" t="s">
        <v>16</v>
      </c>
      <c r="D85" s="56">
        <v>10000</v>
      </c>
      <c r="E85" s="56">
        <v>100000</v>
      </c>
      <c r="F85" s="68">
        <v>95243</v>
      </c>
      <c r="G85" s="64">
        <f t="shared" si="5"/>
        <v>95.243</v>
      </c>
      <c r="H85" s="61"/>
      <c r="J85" s="9"/>
      <c r="K85" s="9"/>
    </row>
    <row r="86" spans="1:11" ht="15" customHeight="1">
      <c r="A86" s="24"/>
      <c r="B86" s="15"/>
      <c r="C86" s="16" t="s">
        <v>216</v>
      </c>
      <c r="D86" s="56">
        <v>0</v>
      </c>
      <c r="E86" s="56">
        <v>0</v>
      </c>
      <c r="F86" s="68">
        <v>0</v>
      </c>
      <c r="G86" s="64">
        <v>0</v>
      </c>
      <c r="H86" s="61"/>
      <c r="J86" s="9"/>
      <c r="K86" s="9"/>
    </row>
    <row r="87" spans="1:11" ht="15" customHeight="1">
      <c r="A87" s="24"/>
      <c r="B87" s="15" t="s">
        <v>70</v>
      </c>
      <c r="C87" s="16" t="s">
        <v>11</v>
      </c>
      <c r="D87" s="56">
        <f>D89</f>
        <v>10000</v>
      </c>
      <c r="E87" s="56">
        <f>E89</f>
        <v>12500</v>
      </c>
      <c r="F87" s="68">
        <f>F89</f>
        <v>12367</v>
      </c>
      <c r="G87" s="64">
        <f t="shared" si="5"/>
        <v>98.936</v>
      </c>
      <c r="H87" s="61"/>
      <c r="J87" s="9"/>
      <c r="K87" s="9"/>
    </row>
    <row r="88" spans="1:11" ht="15" customHeight="1">
      <c r="A88" s="24"/>
      <c r="B88" s="15"/>
      <c r="C88" s="16" t="s">
        <v>199</v>
      </c>
      <c r="D88" s="19">
        <v>0</v>
      </c>
      <c r="E88" s="19">
        <v>0</v>
      </c>
      <c r="F88" s="68">
        <v>0</v>
      </c>
      <c r="G88" s="64">
        <v>0</v>
      </c>
      <c r="H88" s="61"/>
      <c r="J88" s="9"/>
      <c r="K88" s="9"/>
    </row>
    <row r="89" spans="1:11" ht="15" customHeight="1">
      <c r="A89" s="24"/>
      <c r="B89" s="15"/>
      <c r="C89" s="16" t="s">
        <v>58</v>
      </c>
      <c r="D89" s="19">
        <v>10000</v>
      </c>
      <c r="E89" s="19">
        <v>12500</v>
      </c>
      <c r="F89" s="68">
        <v>12367</v>
      </c>
      <c r="G89" s="64">
        <f t="shared" si="5"/>
        <v>98.936</v>
      </c>
      <c r="H89" s="61"/>
      <c r="J89" s="9"/>
      <c r="K89" s="9"/>
    </row>
    <row r="90" spans="1:11" ht="15" customHeight="1">
      <c r="A90" s="23" t="s">
        <v>71</v>
      </c>
      <c r="B90" s="12"/>
      <c r="C90" s="13" t="s">
        <v>72</v>
      </c>
      <c r="D90" s="18">
        <f aca="true" t="shared" si="6" ref="D90:F91">D91</f>
        <v>1850000</v>
      </c>
      <c r="E90" s="18">
        <f t="shared" si="6"/>
        <v>1500000</v>
      </c>
      <c r="F90" s="69">
        <f t="shared" si="6"/>
        <v>1429397</v>
      </c>
      <c r="G90" s="64">
        <f t="shared" si="5"/>
        <v>95.29313333333333</v>
      </c>
      <c r="H90" s="61"/>
      <c r="J90" s="9"/>
      <c r="K90" s="9"/>
    </row>
    <row r="91" spans="1:11" ht="30.75" customHeight="1">
      <c r="A91" s="24"/>
      <c r="B91" s="15" t="s">
        <v>73</v>
      </c>
      <c r="C91" s="16" t="s">
        <v>171</v>
      </c>
      <c r="D91" s="19">
        <f t="shared" si="6"/>
        <v>1850000</v>
      </c>
      <c r="E91" s="19">
        <f t="shared" si="6"/>
        <v>1500000</v>
      </c>
      <c r="F91" s="68">
        <f t="shared" si="6"/>
        <v>1429397</v>
      </c>
      <c r="G91" s="64">
        <f t="shared" si="5"/>
        <v>95.29313333333333</v>
      </c>
      <c r="H91" s="61"/>
      <c r="J91" s="9"/>
      <c r="K91" s="9"/>
    </row>
    <row r="92" spans="1:11" ht="15" customHeight="1">
      <c r="A92" s="24"/>
      <c r="B92" s="15"/>
      <c r="C92" s="16" t="s">
        <v>16</v>
      </c>
      <c r="D92" s="19">
        <v>1850000</v>
      </c>
      <c r="E92" s="19">
        <v>1500000</v>
      </c>
      <c r="F92" s="68">
        <v>1429397</v>
      </c>
      <c r="G92" s="64">
        <f t="shared" si="5"/>
        <v>95.29313333333333</v>
      </c>
      <c r="H92" s="61"/>
      <c r="J92" s="9"/>
      <c r="K92" s="9"/>
    </row>
    <row r="93" spans="1:11" ht="15" customHeight="1">
      <c r="A93" s="23" t="s">
        <v>74</v>
      </c>
      <c r="B93" s="12"/>
      <c r="C93" s="13" t="s">
        <v>75</v>
      </c>
      <c r="D93" s="18">
        <f>D94</f>
        <v>795086</v>
      </c>
      <c r="E93" s="18">
        <f>E94</f>
        <v>84820</v>
      </c>
      <c r="F93" s="69">
        <v>0</v>
      </c>
      <c r="G93" s="64">
        <f t="shared" si="5"/>
        <v>0</v>
      </c>
      <c r="H93" s="61"/>
      <c r="J93" s="9"/>
      <c r="K93" s="9"/>
    </row>
    <row r="94" spans="1:11" ht="15" customHeight="1">
      <c r="A94" s="23"/>
      <c r="B94" s="15" t="s">
        <v>76</v>
      </c>
      <c r="C94" s="16" t="s">
        <v>77</v>
      </c>
      <c r="D94" s="20">
        <f>D96+D98+D95</f>
        <v>795086</v>
      </c>
      <c r="E94" s="20">
        <v>84820</v>
      </c>
      <c r="F94" s="68">
        <v>0</v>
      </c>
      <c r="G94" s="64">
        <f t="shared" si="5"/>
        <v>0</v>
      </c>
      <c r="H94" s="61"/>
      <c r="J94" s="9"/>
      <c r="K94" s="9"/>
    </row>
    <row r="95" spans="1:11" ht="15" customHeight="1">
      <c r="A95" s="23"/>
      <c r="B95" s="15"/>
      <c r="C95" s="21" t="s">
        <v>178</v>
      </c>
      <c r="D95" s="20">
        <v>665086</v>
      </c>
      <c r="E95" s="20">
        <v>3650</v>
      </c>
      <c r="F95" s="68">
        <v>0</v>
      </c>
      <c r="G95" s="64">
        <v>0</v>
      </c>
      <c r="H95" s="61"/>
      <c r="J95" s="9"/>
      <c r="K95" s="9"/>
    </row>
    <row r="96" spans="1:11" ht="15" customHeight="1">
      <c r="A96" s="23"/>
      <c r="B96" s="15"/>
      <c r="C96" s="16" t="s">
        <v>175</v>
      </c>
      <c r="D96" s="20">
        <v>100000</v>
      </c>
      <c r="E96" s="20">
        <v>51170</v>
      </c>
      <c r="F96" s="68">
        <v>0</v>
      </c>
      <c r="G96" s="64">
        <f t="shared" si="5"/>
        <v>0</v>
      </c>
      <c r="H96" s="61"/>
      <c r="J96" s="9"/>
      <c r="K96" s="9"/>
    </row>
    <row r="97" spans="1:11" ht="15" customHeight="1">
      <c r="A97" s="23"/>
      <c r="B97" s="15"/>
      <c r="C97" s="16" t="s">
        <v>204</v>
      </c>
      <c r="D97" s="20">
        <v>0</v>
      </c>
      <c r="E97" s="20">
        <v>0</v>
      </c>
      <c r="F97" s="68">
        <v>0</v>
      </c>
      <c r="G97" s="64">
        <v>0</v>
      </c>
      <c r="H97" s="61"/>
      <c r="J97" s="9"/>
      <c r="K97" s="9"/>
    </row>
    <row r="98" spans="1:11" ht="31.5" customHeight="1">
      <c r="A98" s="23"/>
      <c r="B98" s="15"/>
      <c r="C98" s="49" t="s">
        <v>210</v>
      </c>
      <c r="D98" s="20">
        <v>30000</v>
      </c>
      <c r="E98" s="20">
        <v>30000</v>
      </c>
      <c r="F98" s="68">
        <v>0</v>
      </c>
      <c r="G98" s="64">
        <f t="shared" si="5"/>
        <v>0</v>
      </c>
      <c r="H98" s="61"/>
      <c r="J98" s="9"/>
      <c r="K98" s="9"/>
    </row>
    <row r="99" spans="1:11" ht="15" customHeight="1">
      <c r="A99" s="23" t="s">
        <v>78</v>
      </c>
      <c r="B99" s="12"/>
      <c r="C99" s="13" t="s">
        <v>79</v>
      </c>
      <c r="D99" s="18">
        <f>D100+D104+D108+D113+D115+D118+D121+D124+D127+D129</f>
        <v>12105366</v>
      </c>
      <c r="E99" s="18">
        <f>E100+E104+E108+E113+E115+E118+E121+E124+E127+E129</f>
        <v>12038763</v>
      </c>
      <c r="F99" s="69">
        <f>F100+F104+F108+F113+F115+F118+F121+F124+F127+F129</f>
        <v>11562493</v>
      </c>
      <c r="G99" s="64">
        <f t="shared" si="5"/>
        <v>96.04386264602103</v>
      </c>
      <c r="H99" s="61"/>
      <c r="J99" s="9"/>
      <c r="K99" s="9"/>
    </row>
    <row r="100" spans="1:11" ht="15" customHeight="1">
      <c r="A100" s="24"/>
      <c r="B100" s="15" t="s">
        <v>80</v>
      </c>
      <c r="C100" s="16" t="s">
        <v>81</v>
      </c>
      <c r="D100" s="19">
        <f>D101</f>
        <v>1420061</v>
      </c>
      <c r="E100" s="19">
        <f>E101</f>
        <v>1448012</v>
      </c>
      <c r="F100" s="68">
        <f>F101</f>
        <v>1270664</v>
      </c>
      <c r="G100" s="64">
        <f t="shared" si="5"/>
        <v>87.75231144493277</v>
      </c>
      <c r="H100" s="61"/>
      <c r="J100" s="9"/>
      <c r="K100" s="9"/>
    </row>
    <row r="101" spans="1:11" ht="15" customHeight="1">
      <c r="A101" s="24"/>
      <c r="B101" s="15"/>
      <c r="C101" s="16" t="s">
        <v>16</v>
      </c>
      <c r="D101" s="19">
        <v>1420061</v>
      </c>
      <c r="E101" s="19">
        <v>1448012</v>
      </c>
      <c r="F101" s="68">
        <v>1270664</v>
      </c>
      <c r="G101" s="64">
        <f t="shared" si="5"/>
        <v>87.75231144493277</v>
      </c>
      <c r="H101" s="61"/>
      <c r="J101" s="9"/>
      <c r="K101" s="9"/>
    </row>
    <row r="102" spans="1:11" ht="15" customHeight="1">
      <c r="A102" s="24"/>
      <c r="B102" s="15"/>
      <c r="C102" s="16" t="s">
        <v>216</v>
      </c>
      <c r="D102" s="19">
        <v>607328</v>
      </c>
      <c r="E102" s="19">
        <v>627987</v>
      </c>
      <c r="F102" s="68">
        <v>627951</v>
      </c>
      <c r="G102" s="64">
        <f t="shared" si="5"/>
        <v>99.99426739725504</v>
      </c>
      <c r="H102" s="61"/>
      <c r="J102" s="9"/>
      <c r="K102" s="9"/>
    </row>
    <row r="103" spans="1:11" ht="15" customHeight="1">
      <c r="A103" s="24"/>
      <c r="B103" s="15"/>
      <c r="C103" s="16" t="s">
        <v>82</v>
      </c>
      <c r="D103" s="19">
        <v>724518</v>
      </c>
      <c r="E103" s="19">
        <v>731210</v>
      </c>
      <c r="F103" s="68">
        <v>553914</v>
      </c>
      <c r="G103" s="64">
        <f t="shared" si="5"/>
        <v>75.75306683442513</v>
      </c>
      <c r="H103" s="61"/>
      <c r="J103" s="9"/>
      <c r="K103" s="9"/>
    </row>
    <row r="104" spans="1:11" ht="15" customHeight="1">
      <c r="A104" s="24"/>
      <c r="B104" s="15" t="s">
        <v>83</v>
      </c>
      <c r="C104" s="16" t="s">
        <v>84</v>
      </c>
      <c r="D104" s="19">
        <f>D105+D107</f>
        <v>4392712</v>
      </c>
      <c r="E104" s="19">
        <v>4128846</v>
      </c>
      <c r="F104" s="68">
        <v>4090138</v>
      </c>
      <c r="G104" s="64">
        <f t="shared" si="5"/>
        <v>99.06249833488583</v>
      </c>
      <c r="H104" s="61"/>
      <c r="J104" s="9"/>
      <c r="K104" s="9"/>
    </row>
    <row r="105" spans="1:11" ht="15" customHeight="1">
      <c r="A105" s="24"/>
      <c r="B105" s="15"/>
      <c r="C105" s="16" t="s">
        <v>16</v>
      </c>
      <c r="D105" s="19">
        <v>4352712</v>
      </c>
      <c r="E105" s="19">
        <f>E104-E107</f>
        <v>4073337</v>
      </c>
      <c r="F105" s="68">
        <f>F104-F107</f>
        <v>4034629</v>
      </c>
      <c r="G105" s="64">
        <f t="shared" si="5"/>
        <v>99.04972262299927</v>
      </c>
      <c r="H105" s="61"/>
      <c r="J105" s="9"/>
      <c r="K105" s="9"/>
    </row>
    <row r="106" spans="1:8" ht="15" customHeight="1">
      <c r="A106" s="24"/>
      <c r="B106" s="15"/>
      <c r="C106" s="16" t="s">
        <v>216</v>
      </c>
      <c r="D106" s="19">
        <v>3554765</v>
      </c>
      <c r="E106" s="19">
        <v>3277299</v>
      </c>
      <c r="F106" s="68">
        <v>3268432</v>
      </c>
      <c r="G106" s="64">
        <f t="shared" si="5"/>
        <v>99.72944183609734</v>
      </c>
      <c r="H106" s="61"/>
    </row>
    <row r="107" spans="1:8" ht="15" customHeight="1">
      <c r="A107" s="24"/>
      <c r="B107" s="15"/>
      <c r="C107" s="16" t="s">
        <v>67</v>
      </c>
      <c r="D107" s="19">
        <v>40000</v>
      </c>
      <c r="E107" s="19">
        <v>55509</v>
      </c>
      <c r="F107" s="68">
        <v>55509</v>
      </c>
      <c r="G107" s="64">
        <f t="shared" si="5"/>
        <v>100</v>
      </c>
      <c r="H107" s="61"/>
    </row>
    <row r="108" spans="1:8" ht="15" customHeight="1">
      <c r="A108" s="24"/>
      <c r="B108" s="15" t="s">
        <v>85</v>
      </c>
      <c r="C108" s="16" t="s">
        <v>86</v>
      </c>
      <c r="D108" s="19">
        <f>D109</f>
        <v>1689532</v>
      </c>
      <c r="E108" s="19">
        <v>1623105</v>
      </c>
      <c r="F108" s="68">
        <v>1539329</v>
      </c>
      <c r="G108" s="65">
        <f t="shared" si="5"/>
        <v>94.83853478364</v>
      </c>
      <c r="H108" s="61"/>
    </row>
    <row r="109" spans="1:8" ht="15" customHeight="1">
      <c r="A109" s="24"/>
      <c r="B109" s="15"/>
      <c r="C109" s="16" t="s">
        <v>16</v>
      </c>
      <c r="D109" s="19">
        <v>1689532</v>
      </c>
      <c r="E109" s="19">
        <f>E108-E111</f>
        <v>1614800</v>
      </c>
      <c r="F109" s="68">
        <f>F108-F111</f>
        <v>1531029</v>
      </c>
      <c r="G109" s="64">
        <f t="shared" si="5"/>
        <v>94.81229873668566</v>
      </c>
      <c r="H109" s="61"/>
    </row>
    <row r="110" spans="1:8" ht="15" customHeight="1">
      <c r="A110" s="24"/>
      <c r="B110" s="15"/>
      <c r="C110" s="16" t="s">
        <v>217</v>
      </c>
      <c r="D110" s="19">
        <v>1164236</v>
      </c>
      <c r="E110" s="19">
        <v>1147822</v>
      </c>
      <c r="F110" s="68">
        <v>1147075</v>
      </c>
      <c r="G110" s="64">
        <f t="shared" si="5"/>
        <v>99.93492022282202</v>
      </c>
      <c r="H110" s="61"/>
    </row>
    <row r="111" spans="1:8" ht="15" customHeight="1">
      <c r="A111" s="24"/>
      <c r="B111" s="15"/>
      <c r="C111" s="16" t="s">
        <v>188</v>
      </c>
      <c r="D111" s="19">
        <v>0</v>
      </c>
      <c r="E111" s="19">
        <v>8305</v>
      </c>
      <c r="F111" s="68">
        <v>8300</v>
      </c>
      <c r="G111" s="64">
        <f t="shared" si="5"/>
        <v>99.93979530403372</v>
      </c>
      <c r="H111" s="61"/>
    </row>
    <row r="112" spans="1:8" ht="15" customHeight="1">
      <c r="A112" s="24"/>
      <c r="B112" s="15"/>
      <c r="C112" s="16" t="s">
        <v>87</v>
      </c>
      <c r="D112" s="19">
        <v>322008</v>
      </c>
      <c r="E112" s="19">
        <v>253097</v>
      </c>
      <c r="F112" s="68">
        <v>172633</v>
      </c>
      <c r="G112" s="64">
        <f t="shared" si="5"/>
        <v>68.20823636787476</v>
      </c>
      <c r="H112" s="61"/>
    </row>
    <row r="113" spans="1:8" ht="15" customHeight="1">
      <c r="A113" s="24"/>
      <c r="B113" s="15" t="s">
        <v>88</v>
      </c>
      <c r="C113" s="16" t="s">
        <v>89</v>
      </c>
      <c r="D113" s="19">
        <f>D114</f>
        <v>32500</v>
      </c>
      <c r="E113" s="19">
        <f>E114</f>
        <v>31900</v>
      </c>
      <c r="F113" s="68">
        <f>F114</f>
        <v>27868</v>
      </c>
      <c r="G113" s="64">
        <f t="shared" si="5"/>
        <v>87.36050156739812</v>
      </c>
      <c r="H113" s="61"/>
    </row>
    <row r="114" spans="1:8" ht="15" customHeight="1">
      <c r="A114" s="24"/>
      <c r="B114" s="15"/>
      <c r="C114" s="16" t="s">
        <v>90</v>
      </c>
      <c r="D114" s="19">
        <v>32500</v>
      </c>
      <c r="E114" s="19">
        <v>31900</v>
      </c>
      <c r="F114" s="68">
        <v>27868</v>
      </c>
      <c r="G114" s="64">
        <f t="shared" si="5"/>
        <v>87.36050156739812</v>
      </c>
      <c r="H114" s="61"/>
    </row>
    <row r="115" spans="1:8" ht="15" customHeight="1">
      <c r="A115" s="24"/>
      <c r="B115" s="15" t="s">
        <v>91</v>
      </c>
      <c r="C115" s="16" t="s">
        <v>92</v>
      </c>
      <c r="D115" s="19">
        <f>D116</f>
        <v>2287920</v>
      </c>
      <c r="E115" s="19">
        <f>E116</f>
        <v>2426410</v>
      </c>
      <c r="F115" s="68">
        <f>F116</f>
        <v>2352754</v>
      </c>
      <c r="G115" s="64">
        <f t="shared" si="5"/>
        <v>96.96440420209281</v>
      </c>
      <c r="H115" s="61"/>
    </row>
    <row r="116" spans="1:8" ht="15" customHeight="1">
      <c r="A116" s="24"/>
      <c r="B116" s="15"/>
      <c r="C116" s="16" t="s">
        <v>16</v>
      </c>
      <c r="D116" s="19">
        <v>2287920</v>
      </c>
      <c r="E116" s="19">
        <v>2426410</v>
      </c>
      <c r="F116" s="68">
        <v>2352754</v>
      </c>
      <c r="G116" s="64">
        <f t="shared" si="5"/>
        <v>96.96440420209281</v>
      </c>
      <c r="H116" s="61"/>
    </row>
    <row r="117" spans="1:8" ht="15" customHeight="1">
      <c r="A117" s="24"/>
      <c r="B117" s="15"/>
      <c r="C117" s="16" t="s">
        <v>216</v>
      </c>
      <c r="D117" s="19">
        <v>1903714</v>
      </c>
      <c r="E117" s="19">
        <v>1901527</v>
      </c>
      <c r="F117" s="68">
        <v>1874897</v>
      </c>
      <c r="G117" s="64">
        <f t="shared" si="5"/>
        <v>98.59954657493688</v>
      </c>
      <c r="H117" s="61"/>
    </row>
    <row r="118" spans="1:8" ht="15" customHeight="1">
      <c r="A118" s="24"/>
      <c r="B118" s="15" t="s">
        <v>93</v>
      </c>
      <c r="C118" s="16" t="s">
        <v>94</v>
      </c>
      <c r="D118" s="19">
        <f>D119</f>
        <v>150531</v>
      </c>
      <c r="E118" s="19">
        <f>E119</f>
        <v>143538</v>
      </c>
      <c r="F118" s="68">
        <f>F119</f>
        <v>139563</v>
      </c>
      <c r="G118" s="64">
        <f t="shared" si="5"/>
        <v>97.23069849099193</v>
      </c>
      <c r="H118" s="61"/>
    </row>
    <row r="119" spans="1:8" ht="15" customHeight="1">
      <c r="A119" s="24"/>
      <c r="B119" s="15"/>
      <c r="C119" s="16" t="s">
        <v>16</v>
      </c>
      <c r="D119" s="19">
        <v>150531</v>
      </c>
      <c r="E119" s="19">
        <v>143538</v>
      </c>
      <c r="F119" s="68">
        <v>139563</v>
      </c>
      <c r="G119" s="64">
        <f t="shared" si="5"/>
        <v>97.23069849099193</v>
      </c>
      <c r="H119" s="61"/>
    </row>
    <row r="120" spans="1:8" ht="15" customHeight="1">
      <c r="A120" s="24"/>
      <c r="B120" s="15"/>
      <c r="C120" s="16" t="s">
        <v>216</v>
      </c>
      <c r="D120" s="19">
        <v>105216</v>
      </c>
      <c r="E120" s="19">
        <v>98223</v>
      </c>
      <c r="F120" s="68">
        <v>96284</v>
      </c>
      <c r="G120" s="64">
        <f t="shared" si="5"/>
        <v>98.02592060922595</v>
      </c>
      <c r="H120" s="61"/>
    </row>
    <row r="121" spans="1:8" ht="15" customHeight="1">
      <c r="A121" s="24"/>
      <c r="B121" s="15" t="s">
        <v>95</v>
      </c>
      <c r="C121" s="16" t="s">
        <v>96</v>
      </c>
      <c r="D121" s="19">
        <f>D122</f>
        <v>1364166</v>
      </c>
      <c r="E121" s="19">
        <f>E122</f>
        <v>1347192</v>
      </c>
      <c r="F121" s="68">
        <f>F122</f>
        <v>1334073</v>
      </c>
      <c r="G121" s="64">
        <f t="shared" si="5"/>
        <v>99.0261967113819</v>
      </c>
      <c r="H121" s="61"/>
    </row>
    <row r="122" spans="1:8" ht="15" customHeight="1">
      <c r="A122" s="24"/>
      <c r="B122" s="15"/>
      <c r="C122" s="16" t="s">
        <v>16</v>
      </c>
      <c r="D122" s="19">
        <v>1364166</v>
      </c>
      <c r="E122" s="19">
        <v>1347192</v>
      </c>
      <c r="F122" s="68">
        <v>1334073</v>
      </c>
      <c r="G122" s="64">
        <f t="shared" si="5"/>
        <v>99.0261967113819</v>
      </c>
      <c r="H122" s="61"/>
    </row>
    <row r="123" spans="1:8" ht="15" customHeight="1">
      <c r="A123" s="24"/>
      <c r="B123" s="15"/>
      <c r="C123" s="16" t="s">
        <v>216</v>
      </c>
      <c r="D123" s="19">
        <v>1067251</v>
      </c>
      <c r="E123" s="19">
        <v>1043505</v>
      </c>
      <c r="F123" s="68">
        <v>1037686</v>
      </c>
      <c r="G123" s="64">
        <f t="shared" si="5"/>
        <v>99.44236012285519</v>
      </c>
      <c r="H123" s="61"/>
    </row>
    <row r="124" spans="1:8" ht="15" customHeight="1">
      <c r="A124" s="24"/>
      <c r="B124" s="15" t="s">
        <v>97</v>
      </c>
      <c r="C124" s="16" t="s">
        <v>98</v>
      </c>
      <c r="D124" s="19">
        <f>D125</f>
        <v>212164</v>
      </c>
      <c r="E124" s="19">
        <f>E125</f>
        <v>299339</v>
      </c>
      <c r="F124" s="68">
        <f>F125</f>
        <v>295379</v>
      </c>
      <c r="G124" s="64">
        <f t="shared" si="5"/>
        <v>98.67708517767481</v>
      </c>
      <c r="H124" s="61"/>
    </row>
    <row r="125" spans="1:8" ht="15" customHeight="1">
      <c r="A125" s="24"/>
      <c r="B125" s="15"/>
      <c r="C125" s="16" t="s">
        <v>51</v>
      </c>
      <c r="D125" s="19">
        <v>212164</v>
      </c>
      <c r="E125" s="19">
        <v>299339</v>
      </c>
      <c r="F125" s="68">
        <v>295379</v>
      </c>
      <c r="G125" s="64">
        <f t="shared" si="5"/>
        <v>98.67708517767481</v>
      </c>
      <c r="H125" s="61"/>
    </row>
    <row r="126" spans="1:8" ht="15" customHeight="1">
      <c r="A126" s="24"/>
      <c r="B126" s="15"/>
      <c r="C126" s="16" t="s">
        <v>220</v>
      </c>
      <c r="D126" s="19">
        <v>127111</v>
      </c>
      <c r="E126" s="19">
        <v>172347</v>
      </c>
      <c r="F126" s="68">
        <v>171802</v>
      </c>
      <c r="G126" s="64">
        <f t="shared" si="5"/>
        <v>99.68377749540171</v>
      </c>
      <c r="H126" s="61"/>
    </row>
    <row r="127" spans="1:8" ht="15" customHeight="1">
      <c r="A127" s="24"/>
      <c r="B127" s="15" t="s">
        <v>100</v>
      </c>
      <c r="C127" s="16" t="s">
        <v>101</v>
      </c>
      <c r="D127" s="19">
        <f>D128</f>
        <v>54601</v>
      </c>
      <c r="E127" s="19">
        <f>E128</f>
        <v>55604</v>
      </c>
      <c r="F127" s="68">
        <f>F128</f>
        <v>43738</v>
      </c>
      <c r="G127" s="64">
        <f t="shared" si="5"/>
        <v>78.65980864685994</v>
      </c>
      <c r="H127" s="61"/>
    </row>
    <row r="128" spans="1:8" ht="15" customHeight="1">
      <c r="A128" s="24"/>
      <c r="B128" s="15"/>
      <c r="C128" s="16" t="s">
        <v>58</v>
      </c>
      <c r="D128" s="19">
        <v>54601</v>
      </c>
      <c r="E128" s="19">
        <v>55604</v>
      </c>
      <c r="F128" s="68">
        <v>43738</v>
      </c>
      <c r="G128" s="64">
        <f t="shared" si="5"/>
        <v>78.65980864685994</v>
      </c>
      <c r="H128" s="61"/>
    </row>
    <row r="129" spans="1:8" ht="15" customHeight="1">
      <c r="A129" s="24"/>
      <c r="B129" s="15" t="s">
        <v>102</v>
      </c>
      <c r="C129" s="16" t="s">
        <v>11</v>
      </c>
      <c r="D129" s="19">
        <f>D130</f>
        <v>501179</v>
      </c>
      <c r="E129" s="19">
        <f>E130</f>
        <v>534817</v>
      </c>
      <c r="F129" s="68">
        <f>F130</f>
        <v>468987</v>
      </c>
      <c r="G129" s="64">
        <f t="shared" si="5"/>
        <v>87.69111677452287</v>
      </c>
      <c r="H129" s="61"/>
    </row>
    <row r="130" spans="1:8" ht="15" customHeight="1">
      <c r="A130" s="24"/>
      <c r="B130" s="15"/>
      <c r="C130" s="16" t="s">
        <v>16</v>
      </c>
      <c r="D130" s="56">
        <v>501179</v>
      </c>
      <c r="E130" s="56">
        <v>534817</v>
      </c>
      <c r="F130" s="68">
        <v>468987</v>
      </c>
      <c r="G130" s="64">
        <f t="shared" si="5"/>
        <v>87.69111677452287</v>
      </c>
      <c r="H130" s="61"/>
    </row>
    <row r="131" spans="1:8" ht="15" customHeight="1">
      <c r="A131" s="24"/>
      <c r="B131" s="15"/>
      <c r="C131" s="16" t="s">
        <v>216</v>
      </c>
      <c r="D131" s="19">
        <v>238679</v>
      </c>
      <c r="E131" s="19">
        <v>254093</v>
      </c>
      <c r="F131" s="68">
        <v>215858</v>
      </c>
      <c r="G131" s="64">
        <f t="shared" si="5"/>
        <v>84.95235996269082</v>
      </c>
      <c r="H131" s="61"/>
    </row>
    <row r="132" spans="1:8" ht="15" customHeight="1">
      <c r="A132" s="23" t="s">
        <v>103</v>
      </c>
      <c r="B132" s="12"/>
      <c r="C132" s="13" t="s">
        <v>104</v>
      </c>
      <c r="D132" s="18">
        <f>D138+D140+D133</f>
        <v>5134766</v>
      </c>
      <c r="E132" s="18">
        <f>E138+E140+E133</f>
        <v>5187770</v>
      </c>
      <c r="F132" s="69">
        <f>F133+F136+F138+F140</f>
        <v>5055103</v>
      </c>
      <c r="G132" s="64">
        <f t="shared" si="5"/>
        <v>97.44269695842337</v>
      </c>
      <c r="H132" s="61"/>
    </row>
    <row r="133" spans="1:8" ht="15" customHeight="1">
      <c r="A133" s="24"/>
      <c r="B133" s="15" t="s">
        <v>105</v>
      </c>
      <c r="C133" s="16" t="s">
        <v>106</v>
      </c>
      <c r="D133" s="19">
        <f>D134</f>
        <v>750000</v>
      </c>
      <c r="E133" s="19">
        <f>E134+E135</f>
        <v>400014</v>
      </c>
      <c r="F133" s="68">
        <v>268518</v>
      </c>
      <c r="G133" s="64">
        <f t="shared" si="5"/>
        <v>67.12715054973076</v>
      </c>
      <c r="H133" s="61"/>
    </row>
    <row r="134" spans="1:8" ht="15" customHeight="1">
      <c r="A134" s="24"/>
      <c r="B134" s="15"/>
      <c r="C134" s="16" t="s">
        <v>107</v>
      </c>
      <c r="D134" s="19">
        <v>750000</v>
      </c>
      <c r="E134" s="19">
        <v>400000</v>
      </c>
      <c r="F134" s="68">
        <f>F133-F135</f>
        <v>268504</v>
      </c>
      <c r="G134" s="64">
        <f t="shared" si="5"/>
        <v>67.12599999999999</v>
      </c>
      <c r="H134" s="61"/>
    </row>
    <row r="135" spans="1:8" ht="15" customHeight="1">
      <c r="A135" s="24"/>
      <c r="B135" s="15"/>
      <c r="C135" s="16" t="s">
        <v>67</v>
      </c>
      <c r="D135" s="19"/>
      <c r="E135" s="19">
        <v>14</v>
      </c>
      <c r="F135" s="68">
        <v>14</v>
      </c>
      <c r="G135" s="64">
        <f t="shared" si="5"/>
        <v>100</v>
      </c>
      <c r="H135" s="61"/>
    </row>
    <row r="136" spans="1:8" ht="15" customHeight="1">
      <c r="A136" s="24"/>
      <c r="B136" s="15" t="s">
        <v>108</v>
      </c>
      <c r="C136" s="16" t="s">
        <v>109</v>
      </c>
      <c r="D136" s="19">
        <v>0</v>
      </c>
      <c r="E136" s="19">
        <v>0</v>
      </c>
      <c r="F136" s="68">
        <v>0</v>
      </c>
      <c r="G136" s="64">
        <v>0</v>
      </c>
      <c r="H136" s="61"/>
    </row>
    <row r="137" spans="1:8" ht="15" customHeight="1">
      <c r="A137" s="24"/>
      <c r="B137" s="15"/>
      <c r="C137" s="16" t="s">
        <v>16</v>
      </c>
      <c r="D137" s="19">
        <v>0</v>
      </c>
      <c r="E137" s="19">
        <v>0</v>
      </c>
      <c r="F137" s="68">
        <v>0</v>
      </c>
      <c r="G137" s="64">
        <v>0</v>
      </c>
      <c r="H137" s="61"/>
    </row>
    <row r="138" spans="1:8" ht="30" customHeight="1">
      <c r="A138" s="24"/>
      <c r="B138" s="15" t="s">
        <v>110</v>
      </c>
      <c r="C138" s="16" t="s">
        <v>111</v>
      </c>
      <c r="D138" s="19">
        <f>D139</f>
        <v>4341566</v>
      </c>
      <c r="E138" s="19">
        <f>E139</f>
        <v>4744556</v>
      </c>
      <c r="F138" s="68">
        <f>F139</f>
        <v>4743385</v>
      </c>
      <c r="G138" s="64">
        <f t="shared" si="5"/>
        <v>99.97531908149045</v>
      </c>
      <c r="H138" s="61"/>
    </row>
    <row r="139" spans="1:8" ht="15" customHeight="1">
      <c r="A139" s="24"/>
      <c r="B139" s="15"/>
      <c r="C139" s="16" t="s">
        <v>16</v>
      </c>
      <c r="D139" s="19">
        <v>4341566</v>
      </c>
      <c r="E139" s="19">
        <v>4744556</v>
      </c>
      <c r="F139" s="68">
        <v>4743385</v>
      </c>
      <c r="G139" s="64">
        <f t="shared" si="5"/>
        <v>99.97531908149045</v>
      </c>
      <c r="H139" s="61"/>
    </row>
    <row r="140" spans="1:8" ht="15" customHeight="1">
      <c r="A140" s="24"/>
      <c r="B140" s="15">
        <v>85195</v>
      </c>
      <c r="C140" s="16" t="s">
        <v>11</v>
      </c>
      <c r="D140" s="19">
        <f>D141</f>
        <v>43200</v>
      </c>
      <c r="E140" s="19">
        <f>E141</f>
        <v>43200</v>
      </c>
      <c r="F140" s="68">
        <f>F141</f>
        <v>43200</v>
      </c>
      <c r="G140" s="64">
        <f t="shared" si="5"/>
        <v>100</v>
      </c>
      <c r="H140" s="61"/>
    </row>
    <row r="141" spans="1:8" ht="15" customHeight="1">
      <c r="A141" s="24"/>
      <c r="B141" s="15"/>
      <c r="C141" s="16" t="s">
        <v>221</v>
      </c>
      <c r="D141" s="19">
        <v>43200</v>
      </c>
      <c r="E141" s="19">
        <v>43200</v>
      </c>
      <c r="F141" s="68">
        <f>F142</f>
        <v>43200</v>
      </c>
      <c r="G141" s="64">
        <f t="shared" si="5"/>
        <v>100</v>
      </c>
      <c r="H141" s="61"/>
    </row>
    <row r="142" spans="1:8" ht="15" customHeight="1">
      <c r="A142" s="24"/>
      <c r="B142" s="15"/>
      <c r="C142" s="16" t="s">
        <v>16</v>
      </c>
      <c r="D142" s="19">
        <v>43200</v>
      </c>
      <c r="E142" s="19">
        <v>43200</v>
      </c>
      <c r="F142" s="68">
        <v>43200</v>
      </c>
      <c r="G142" s="64">
        <f t="shared" si="5"/>
        <v>100</v>
      </c>
      <c r="H142" s="61"/>
    </row>
    <row r="143" spans="1:8" ht="15" customHeight="1">
      <c r="A143" s="23" t="s">
        <v>112</v>
      </c>
      <c r="B143" s="12"/>
      <c r="C143" s="13" t="s">
        <v>113</v>
      </c>
      <c r="D143" s="18">
        <f>D144+D148+D153+D157+D161+D164</f>
        <v>13651432</v>
      </c>
      <c r="E143" s="18">
        <f>E144+E148+E153+E157+E161+E164</f>
        <v>14667916</v>
      </c>
      <c r="F143" s="69">
        <f>F144+F148+F153+F157+F161+F164</f>
        <v>14620952</v>
      </c>
      <c r="G143" s="64">
        <f t="shared" si="5"/>
        <v>99.67981818276024</v>
      </c>
      <c r="H143" s="61"/>
    </row>
    <row r="144" spans="1:8" ht="15" customHeight="1">
      <c r="A144" s="24"/>
      <c r="B144" s="15" t="s">
        <v>114</v>
      </c>
      <c r="C144" s="16" t="s">
        <v>115</v>
      </c>
      <c r="D144" s="19">
        <f>D145</f>
        <v>2123100</v>
      </c>
      <c r="E144" s="19">
        <f>E145</f>
        <v>2059751</v>
      </c>
      <c r="F144" s="19">
        <f>F145</f>
        <v>2031692</v>
      </c>
      <c r="G144" s="64">
        <f t="shared" si="5"/>
        <v>98.63774796079721</v>
      </c>
      <c r="H144" s="61"/>
    </row>
    <row r="145" spans="1:8" ht="15" customHeight="1">
      <c r="A145" s="24"/>
      <c r="B145" s="15"/>
      <c r="C145" s="16" t="s">
        <v>16</v>
      </c>
      <c r="D145" s="19">
        <v>2123100</v>
      </c>
      <c r="E145" s="19">
        <v>2059751</v>
      </c>
      <c r="F145" s="19">
        <v>2031692</v>
      </c>
      <c r="G145" s="64">
        <f aca="true" t="shared" si="7" ref="G145:G209">(F145/E145)*100</f>
        <v>98.63774796079721</v>
      </c>
      <c r="H145" s="61"/>
    </row>
    <row r="146" spans="1:8" ht="15" customHeight="1">
      <c r="A146" s="24"/>
      <c r="B146" s="15"/>
      <c r="C146" s="16" t="s">
        <v>216</v>
      </c>
      <c r="D146" s="19">
        <v>1003640</v>
      </c>
      <c r="E146" s="19">
        <v>1011438</v>
      </c>
      <c r="F146" s="19">
        <v>1011438</v>
      </c>
      <c r="G146" s="64">
        <f t="shared" si="7"/>
        <v>100</v>
      </c>
      <c r="H146" s="61"/>
    </row>
    <row r="147" spans="1:8" ht="15" customHeight="1">
      <c r="A147" s="24"/>
      <c r="B147" s="15"/>
      <c r="C147" s="16" t="s">
        <v>227</v>
      </c>
      <c r="D147" s="19">
        <v>501500</v>
      </c>
      <c r="E147" s="19">
        <v>458500</v>
      </c>
      <c r="F147" s="19">
        <v>430934</v>
      </c>
      <c r="G147" s="64">
        <f t="shared" si="7"/>
        <v>93.98778625954198</v>
      </c>
      <c r="H147" s="61"/>
    </row>
    <row r="148" spans="1:8" ht="15" customHeight="1">
      <c r="A148" s="24"/>
      <c r="B148" s="15" t="s">
        <v>117</v>
      </c>
      <c r="C148" s="16" t="s">
        <v>118</v>
      </c>
      <c r="D148" s="19">
        <f>D149</f>
        <v>9089832</v>
      </c>
      <c r="E148" s="19">
        <v>10134736</v>
      </c>
      <c r="F148" s="19">
        <v>10134429</v>
      </c>
      <c r="G148" s="64">
        <f t="shared" si="7"/>
        <v>99.99697081403995</v>
      </c>
      <c r="H148" s="61"/>
    </row>
    <row r="149" spans="1:8" ht="15" customHeight="1">
      <c r="A149" s="24"/>
      <c r="B149" s="15"/>
      <c r="C149" s="16" t="s">
        <v>16</v>
      </c>
      <c r="D149" s="19">
        <v>9089832</v>
      </c>
      <c r="E149" s="19">
        <f>E148-E152</f>
        <v>10089689</v>
      </c>
      <c r="F149" s="19">
        <f>F148-F152</f>
        <v>10089382</v>
      </c>
      <c r="G149" s="64">
        <f t="shared" si="7"/>
        <v>99.99695728976383</v>
      </c>
      <c r="H149" s="61"/>
    </row>
    <row r="150" spans="1:8" ht="15" customHeight="1">
      <c r="A150" s="24"/>
      <c r="B150" s="15"/>
      <c r="C150" s="16" t="s">
        <v>216</v>
      </c>
      <c r="D150" s="19">
        <v>5799674</v>
      </c>
      <c r="E150" s="19">
        <v>5824553</v>
      </c>
      <c r="F150" s="19">
        <v>5824549</v>
      </c>
      <c r="G150" s="64">
        <f t="shared" si="7"/>
        <v>99.99993132520211</v>
      </c>
      <c r="H150" s="61"/>
    </row>
    <row r="151" spans="1:8" ht="15" customHeight="1">
      <c r="A151" s="25"/>
      <c r="B151" s="16"/>
      <c r="C151" s="21" t="s">
        <v>184</v>
      </c>
      <c r="D151" s="19">
        <v>1040394</v>
      </c>
      <c r="E151" s="19">
        <v>1114328</v>
      </c>
      <c r="F151" s="19">
        <v>1114328</v>
      </c>
      <c r="G151" s="64">
        <f t="shared" si="7"/>
        <v>100</v>
      </c>
      <c r="H151" s="61"/>
    </row>
    <row r="152" spans="1:8" ht="15" customHeight="1">
      <c r="A152" s="25"/>
      <c r="B152" s="16"/>
      <c r="C152" s="16" t="s">
        <v>67</v>
      </c>
      <c r="D152" s="19">
        <v>0</v>
      </c>
      <c r="E152" s="19">
        <v>45047</v>
      </c>
      <c r="F152" s="19">
        <v>45047</v>
      </c>
      <c r="G152" s="64">
        <f t="shared" si="7"/>
        <v>100</v>
      </c>
      <c r="H152" s="61"/>
    </row>
    <row r="153" spans="1:8" ht="15" customHeight="1">
      <c r="A153" s="24"/>
      <c r="B153" s="15" t="s">
        <v>119</v>
      </c>
      <c r="C153" s="16" t="s">
        <v>120</v>
      </c>
      <c r="D153" s="19">
        <f>D154</f>
        <v>1777090</v>
      </c>
      <c r="E153" s="19">
        <f>E154</f>
        <v>1570802</v>
      </c>
      <c r="F153" s="19">
        <f>F154</f>
        <v>1562386</v>
      </c>
      <c r="G153" s="64">
        <f t="shared" si="7"/>
        <v>99.46422273462855</v>
      </c>
      <c r="H153" s="61"/>
    </row>
    <row r="154" spans="1:8" ht="15" customHeight="1">
      <c r="A154" s="24"/>
      <c r="B154" s="15"/>
      <c r="C154" s="16" t="s">
        <v>16</v>
      </c>
      <c r="D154" s="19">
        <v>1777090</v>
      </c>
      <c r="E154" s="19">
        <v>1570802</v>
      </c>
      <c r="F154" s="19">
        <v>1562386</v>
      </c>
      <c r="G154" s="64">
        <f t="shared" si="7"/>
        <v>99.46422273462855</v>
      </c>
      <c r="H154" s="61"/>
    </row>
    <row r="155" spans="1:8" ht="15" customHeight="1">
      <c r="A155" s="24"/>
      <c r="B155" s="15"/>
      <c r="C155" s="16" t="s">
        <v>222</v>
      </c>
      <c r="D155" s="19">
        <v>139790</v>
      </c>
      <c r="E155" s="19">
        <v>139790</v>
      </c>
      <c r="F155" s="19">
        <v>136306</v>
      </c>
      <c r="G155" s="64">
        <f t="shared" si="7"/>
        <v>97.50769010658846</v>
      </c>
      <c r="H155" s="61"/>
    </row>
    <row r="156" spans="1:8" ht="15" customHeight="1">
      <c r="A156" s="24"/>
      <c r="B156" s="15"/>
      <c r="C156" s="16" t="s">
        <v>198</v>
      </c>
      <c r="D156" s="19">
        <v>81000</v>
      </c>
      <c r="E156" s="19">
        <v>84000</v>
      </c>
      <c r="F156" s="19">
        <v>81013</v>
      </c>
      <c r="G156" s="64">
        <f t="shared" si="7"/>
        <v>96.44404761904762</v>
      </c>
      <c r="H156" s="61"/>
    </row>
    <row r="157" spans="1:8" ht="15" customHeight="1">
      <c r="A157" s="24"/>
      <c r="B157" s="15" t="s">
        <v>122</v>
      </c>
      <c r="C157" s="16" t="s">
        <v>123</v>
      </c>
      <c r="D157" s="19">
        <f>D158</f>
        <v>599200</v>
      </c>
      <c r="E157" s="19">
        <v>841080</v>
      </c>
      <c r="F157" s="19">
        <v>830898</v>
      </c>
      <c r="G157" s="64">
        <f t="shared" si="7"/>
        <v>98.78941361107148</v>
      </c>
      <c r="H157" s="61"/>
    </row>
    <row r="158" spans="1:8" ht="15" customHeight="1">
      <c r="A158" s="24"/>
      <c r="B158" s="15"/>
      <c r="C158" s="16" t="s">
        <v>16</v>
      </c>
      <c r="D158" s="19">
        <v>599200</v>
      </c>
      <c r="E158" s="19">
        <f>E157-E160</f>
        <v>835080</v>
      </c>
      <c r="F158" s="19">
        <f>F157-F160</f>
        <v>824913</v>
      </c>
      <c r="G158" s="64">
        <f t="shared" si="7"/>
        <v>98.7825118551516</v>
      </c>
      <c r="H158" s="61"/>
    </row>
    <row r="159" spans="1:8" ht="15" customHeight="1">
      <c r="A159" s="24"/>
      <c r="B159" s="15"/>
      <c r="C159" s="16" t="s">
        <v>223</v>
      </c>
      <c r="D159" s="19">
        <v>496800</v>
      </c>
      <c r="E159" s="19">
        <v>573049</v>
      </c>
      <c r="F159" s="19">
        <v>569520</v>
      </c>
      <c r="G159" s="64">
        <f t="shared" si="7"/>
        <v>99.38417133613356</v>
      </c>
      <c r="H159" s="61"/>
    </row>
    <row r="160" spans="1:8" ht="15" customHeight="1">
      <c r="A160" s="24"/>
      <c r="B160" s="15"/>
      <c r="C160" s="16" t="s">
        <v>67</v>
      </c>
      <c r="D160" s="19"/>
      <c r="E160" s="19">
        <v>6000</v>
      </c>
      <c r="F160" s="19">
        <v>5985</v>
      </c>
      <c r="G160" s="64">
        <f t="shared" si="7"/>
        <v>99.75</v>
      </c>
      <c r="H160" s="61"/>
    </row>
    <row r="161" spans="1:8" ht="29.25" customHeight="1">
      <c r="A161" s="24"/>
      <c r="B161" s="15">
        <v>85220</v>
      </c>
      <c r="C161" s="16" t="s">
        <v>192</v>
      </c>
      <c r="D161" s="19">
        <f aca="true" t="shared" si="8" ref="D161:F162">D162</f>
        <v>56500</v>
      </c>
      <c r="E161" s="19">
        <f t="shared" si="8"/>
        <v>56500</v>
      </c>
      <c r="F161" s="19">
        <f t="shared" si="8"/>
        <v>56500</v>
      </c>
      <c r="G161" s="64">
        <f t="shared" si="7"/>
        <v>100</v>
      </c>
      <c r="H161" s="61"/>
    </row>
    <row r="162" spans="1:8" ht="15" customHeight="1">
      <c r="A162" s="24"/>
      <c r="B162" s="15"/>
      <c r="C162" s="16" t="s">
        <v>16</v>
      </c>
      <c r="D162" s="19">
        <f t="shared" si="8"/>
        <v>56500</v>
      </c>
      <c r="E162" s="19">
        <f t="shared" si="8"/>
        <v>56500</v>
      </c>
      <c r="F162" s="19">
        <f t="shared" si="8"/>
        <v>56500</v>
      </c>
      <c r="G162" s="64">
        <f t="shared" si="7"/>
        <v>100</v>
      </c>
      <c r="H162" s="61"/>
    </row>
    <row r="163" spans="1:8" ht="15" customHeight="1">
      <c r="A163" s="24"/>
      <c r="B163" s="15"/>
      <c r="C163" s="16" t="s">
        <v>194</v>
      </c>
      <c r="D163" s="19">
        <v>56500</v>
      </c>
      <c r="E163" s="19">
        <v>56500</v>
      </c>
      <c r="F163" s="19">
        <v>56500</v>
      </c>
      <c r="G163" s="64">
        <f t="shared" si="7"/>
        <v>100</v>
      </c>
      <c r="H163" s="61"/>
    </row>
    <row r="164" spans="1:10" ht="15" customHeight="1">
      <c r="A164" s="24"/>
      <c r="B164" s="15" t="s">
        <v>124</v>
      </c>
      <c r="C164" s="16" t="s">
        <v>11</v>
      </c>
      <c r="D164" s="19">
        <f>D165</f>
        <v>5710</v>
      </c>
      <c r="E164" s="19">
        <f>E165</f>
        <v>5047</v>
      </c>
      <c r="F164" s="19">
        <f>F165</f>
        <v>5047</v>
      </c>
      <c r="G164" s="64">
        <f t="shared" si="7"/>
        <v>100</v>
      </c>
      <c r="H164" s="61"/>
      <c r="J164" s="70"/>
    </row>
    <row r="165" spans="1:8" ht="15" customHeight="1">
      <c r="A165" s="24"/>
      <c r="B165" s="15"/>
      <c r="C165" s="16" t="s">
        <v>16</v>
      </c>
      <c r="D165" s="19">
        <v>5710</v>
      </c>
      <c r="E165" s="19">
        <v>5047</v>
      </c>
      <c r="F165" s="19">
        <v>5047</v>
      </c>
      <c r="G165" s="64">
        <f t="shared" si="7"/>
        <v>100</v>
      </c>
      <c r="H165" s="61"/>
    </row>
    <row r="166" spans="1:8" ht="30" customHeight="1">
      <c r="A166" s="23" t="s">
        <v>125</v>
      </c>
      <c r="B166" s="12"/>
      <c r="C166" s="13" t="s">
        <v>126</v>
      </c>
      <c r="D166" s="18">
        <f>D167+D170+D174</f>
        <v>3558170</v>
      </c>
      <c r="E166" s="18">
        <f>E167+E170+E174</f>
        <v>3803109</v>
      </c>
      <c r="F166" s="18">
        <f>F167+F170+F174</f>
        <v>3766129</v>
      </c>
      <c r="G166" s="64">
        <f t="shared" si="7"/>
        <v>99.02763765119538</v>
      </c>
      <c r="H166" s="61"/>
    </row>
    <row r="167" spans="1:8" ht="15" customHeight="1">
      <c r="A167" s="24"/>
      <c r="B167" s="15" t="s">
        <v>127</v>
      </c>
      <c r="C167" s="16" t="s">
        <v>128</v>
      </c>
      <c r="D167" s="20">
        <f aca="true" t="shared" si="9" ref="D167:F168">D168</f>
        <v>29600</v>
      </c>
      <c r="E167" s="20">
        <f t="shared" si="9"/>
        <v>29600</v>
      </c>
      <c r="F167" s="20">
        <f t="shared" si="9"/>
        <v>16204</v>
      </c>
      <c r="G167" s="64">
        <f t="shared" si="7"/>
        <v>54.74324324324324</v>
      </c>
      <c r="H167" s="61"/>
    </row>
    <row r="168" spans="1:8" ht="15" customHeight="1">
      <c r="A168" s="24"/>
      <c r="B168" s="15"/>
      <c r="C168" s="16" t="s">
        <v>58</v>
      </c>
      <c r="D168" s="20">
        <f t="shared" si="9"/>
        <v>29600</v>
      </c>
      <c r="E168" s="20">
        <f t="shared" si="9"/>
        <v>29600</v>
      </c>
      <c r="F168" s="20">
        <f t="shared" si="9"/>
        <v>16204</v>
      </c>
      <c r="G168" s="64">
        <f t="shared" si="7"/>
        <v>54.74324324324324</v>
      </c>
      <c r="H168" s="61"/>
    </row>
    <row r="169" spans="1:8" ht="15" customHeight="1">
      <c r="A169" s="24"/>
      <c r="B169" s="15"/>
      <c r="C169" s="16" t="s">
        <v>206</v>
      </c>
      <c r="D169" s="20">
        <v>29600</v>
      </c>
      <c r="E169" s="20">
        <v>29600</v>
      </c>
      <c r="F169" s="20">
        <v>16204</v>
      </c>
      <c r="G169" s="64">
        <f t="shared" si="7"/>
        <v>54.74324324324324</v>
      </c>
      <c r="H169" s="61"/>
    </row>
    <row r="170" spans="1:10" ht="15" customHeight="1">
      <c r="A170" s="24"/>
      <c r="B170" s="15" t="s">
        <v>129</v>
      </c>
      <c r="C170" s="16" t="s">
        <v>130</v>
      </c>
      <c r="D170" s="19">
        <f>D171</f>
        <v>3528570</v>
      </c>
      <c r="E170" s="19">
        <v>3773509</v>
      </c>
      <c r="F170" s="19">
        <v>3749925</v>
      </c>
      <c r="G170" s="64">
        <f t="shared" si="7"/>
        <v>99.37501142835488</v>
      </c>
      <c r="H170" s="61"/>
      <c r="J170" s="9"/>
    </row>
    <row r="171" spans="1:10" ht="15" customHeight="1">
      <c r="A171" s="24"/>
      <c r="B171" s="15"/>
      <c r="C171" s="16" t="s">
        <v>16</v>
      </c>
      <c r="D171" s="19">
        <v>3528570</v>
      </c>
      <c r="E171" s="19">
        <f>E170-E173</f>
        <v>3709509</v>
      </c>
      <c r="F171" s="19">
        <f>F170-F173</f>
        <v>3685925</v>
      </c>
      <c r="G171" s="64">
        <f t="shared" si="7"/>
        <v>99.36422852727948</v>
      </c>
      <c r="H171" s="61"/>
      <c r="J171" s="9"/>
    </row>
    <row r="172" spans="1:10" ht="15" customHeight="1">
      <c r="A172" s="24"/>
      <c r="B172" s="15"/>
      <c r="C172" s="16" t="s">
        <v>217</v>
      </c>
      <c r="D172" s="19">
        <v>3082517</v>
      </c>
      <c r="E172" s="19">
        <v>3136581</v>
      </c>
      <c r="F172" s="19">
        <v>3113154</v>
      </c>
      <c r="G172" s="64">
        <f t="shared" si="7"/>
        <v>99.25310393705757</v>
      </c>
      <c r="H172" s="61"/>
      <c r="J172" s="9"/>
    </row>
    <row r="173" spans="1:10" ht="15" customHeight="1">
      <c r="A173" s="24"/>
      <c r="B173" s="15"/>
      <c r="C173" s="16" t="s">
        <v>67</v>
      </c>
      <c r="D173" s="19">
        <v>0</v>
      </c>
      <c r="E173" s="19">
        <v>64000</v>
      </c>
      <c r="F173" s="19">
        <v>64000</v>
      </c>
      <c r="G173" s="64">
        <f t="shared" si="7"/>
        <v>100</v>
      </c>
      <c r="H173" s="61"/>
      <c r="J173" s="9"/>
    </row>
    <row r="174" spans="1:10" ht="15" customHeight="1">
      <c r="A174" s="24"/>
      <c r="B174" s="15">
        <v>85395</v>
      </c>
      <c r="C174" s="16" t="s">
        <v>11</v>
      </c>
      <c r="D174" s="19">
        <f>D175</f>
        <v>0</v>
      </c>
      <c r="E174" s="19">
        <f>E175</f>
        <v>0</v>
      </c>
      <c r="F174" s="19">
        <f>F175</f>
        <v>0</v>
      </c>
      <c r="G174" s="64">
        <v>0</v>
      </c>
      <c r="H174" s="61"/>
      <c r="J174" s="9"/>
    </row>
    <row r="175" spans="1:10" ht="15" customHeight="1">
      <c r="A175" s="24"/>
      <c r="B175" s="15"/>
      <c r="C175" s="16" t="s">
        <v>16</v>
      </c>
      <c r="D175" s="19">
        <v>0</v>
      </c>
      <c r="E175" s="19">
        <v>0</v>
      </c>
      <c r="F175" s="19">
        <v>0</v>
      </c>
      <c r="G175" s="64">
        <v>0</v>
      </c>
      <c r="H175" s="61"/>
      <c r="J175" s="9"/>
    </row>
    <row r="176" spans="1:10" ht="15" customHeight="1">
      <c r="A176" s="23" t="s">
        <v>131</v>
      </c>
      <c r="B176" s="12"/>
      <c r="C176" s="13" t="s">
        <v>132</v>
      </c>
      <c r="D176" s="18">
        <f>D177+D181+D184+D187+D191+D193+D197+D201+D205+D207</f>
        <v>8340533</v>
      </c>
      <c r="E176" s="18">
        <f>E177+E181+E184+E187+E191+E193+E197+E201+E205+E207</f>
        <v>8818006</v>
      </c>
      <c r="F176" s="18">
        <f>F177+F181+F184+F187+F191+F193+F197+F201+F205+F207</f>
        <v>8659189</v>
      </c>
      <c r="G176" s="64">
        <f t="shared" si="7"/>
        <v>98.19894656456346</v>
      </c>
      <c r="H176" s="61"/>
      <c r="J176" s="9"/>
    </row>
    <row r="177" spans="1:10" ht="15" customHeight="1">
      <c r="A177" s="24"/>
      <c r="B177" s="15" t="s">
        <v>133</v>
      </c>
      <c r="C177" s="16" t="s">
        <v>134</v>
      </c>
      <c r="D177" s="19">
        <f>D178+D180</f>
        <v>704903</v>
      </c>
      <c r="E177" s="19">
        <f>E178+E180</f>
        <v>522853</v>
      </c>
      <c r="F177" s="19">
        <f>F178+F180</f>
        <v>495995</v>
      </c>
      <c r="G177" s="64">
        <f t="shared" si="7"/>
        <v>94.8631833421631</v>
      </c>
      <c r="H177" s="61"/>
      <c r="J177" s="9"/>
    </row>
    <row r="178" spans="1:10" ht="15" customHeight="1">
      <c r="A178" s="24"/>
      <c r="B178" s="15"/>
      <c r="C178" s="16" t="s">
        <v>16</v>
      </c>
      <c r="D178" s="19">
        <v>679903</v>
      </c>
      <c r="E178" s="19">
        <v>522853</v>
      </c>
      <c r="F178" s="19">
        <v>495995</v>
      </c>
      <c r="G178" s="64">
        <f t="shared" si="7"/>
        <v>94.8631833421631</v>
      </c>
      <c r="H178" s="61"/>
      <c r="J178" s="9"/>
    </row>
    <row r="179" spans="1:10" ht="15" customHeight="1">
      <c r="A179" s="24"/>
      <c r="B179" s="15"/>
      <c r="C179" s="16" t="s">
        <v>216</v>
      </c>
      <c r="D179" s="19">
        <v>259152</v>
      </c>
      <c r="E179" s="19">
        <v>202632</v>
      </c>
      <c r="F179" s="19">
        <v>202149</v>
      </c>
      <c r="G179" s="64">
        <f t="shared" si="7"/>
        <v>99.7616368589364</v>
      </c>
      <c r="H179" s="61"/>
      <c r="J179" s="9"/>
    </row>
    <row r="180" spans="1:10" ht="15" customHeight="1">
      <c r="A180" s="24"/>
      <c r="B180" s="15"/>
      <c r="C180" s="16" t="s">
        <v>67</v>
      </c>
      <c r="D180" s="19">
        <v>25000</v>
      </c>
      <c r="E180" s="19">
        <v>0</v>
      </c>
      <c r="F180" s="19">
        <v>0</v>
      </c>
      <c r="G180" s="64">
        <v>0</v>
      </c>
      <c r="H180" s="61"/>
      <c r="J180" s="9"/>
    </row>
    <row r="181" spans="1:10" ht="28.5" customHeight="1">
      <c r="A181" s="24"/>
      <c r="B181" s="15" t="s">
        <v>135</v>
      </c>
      <c r="C181" s="16" t="s">
        <v>136</v>
      </c>
      <c r="D181" s="19">
        <f>D182</f>
        <v>1066098</v>
      </c>
      <c r="E181" s="19">
        <f>E182</f>
        <v>1075844</v>
      </c>
      <c r="F181" s="19">
        <f>F182</f>
        <v>1064077</v>
      </c>
      <c r="G181" s="64">
        <f t="shared" si="7"/>
        <v>98.9062540665747</v>
      </c>
      <c r="H181" s="61"/>
      <c r="J181" s="9"/>
    </row>
    <row r="182" spans="1:10" ht="15" customHeight="1">
      <c r="A182" s="24"/>
      <c r="B182" s="15"/>
      <c r="C182" s="16" t="s">
        <v>16</v>
      </c>
      <c r="D182" s="19">
        <v>1066098</v>
      </c>
      <c r="E182" s="19">
        <v>1075844</v>
      </c>
      <c r="F182" s="19">
        <v>1064077</v>
      </c>
      <c r="G182" s="64">
        <f t="shared" si="7"/>
        <v>98.9062540665747</v>
      </c>
      <c r="H182" s="61"/>
      <c r="J182" s="9"/>
    </row>
    <row r="183" spans="1:10" ht="15" customHeight="1">
      <c r="A183" s="24"/>
      <c r="B183" s="15"/>
      <c r="C183" s="16" t="s">
        <v>217</v>
      </c>
      <c r="D183" s="19">
        <v>921233</v>
      </c>
      <c r="E183" s="19">
        <v>921036</v>
      </c>
      <c r="F183" s="19">
        <v>915513</v>
      </c>
      <c r="G183" s="64">
        <f t="shared" si="7"/>
        <v>99.40034917201933</v>
      </c>
      <c r="H183" s="61"/>
      <c r="J183" s="9"/>
    </row>
    <row r="184" spans="1:10" ht="15" customHeight="1">
      <c r="A184" s="24"/>
      <c r="B184" s="15" t="s">
        <v>137</v>
      </c>
      <c r="C184" s="16" t="s">
        <v>138</v>
      </c>
      <c r="D184" s="19">
        <f>D185</f>
        <v>472936</v>
      </c>
      <c r="E184" s="19">
        <f>E185</f>
        <v>497329</v>
      </c>
      <c r="F184" s="19">
        <f>F185</f>
        <v>457793</v>
      </c>
      <c r="G184" s="64">
        <f t="shared" si="7"/>
        <v>92.05033287823554</v>
      </c>
      <c r="H184" s="61"/>
      <c r="J184" s="9"/>
    </row>
    <row r="185" spans="1:10" ht="15" customHeight="1">
      <c r="A185" s="24"/>
      <c r="B185" s="15"/>
      <c r="C185" s="16" t="s">
        <v>16</v>
      </c>
      <c r="D185" s="19">
        <v>472936</v>
      </c>
      <c r="E185" s="19">
        <v>497329</v>
      </c>
      <c r="F185" s="19">
        <v>457793</v>
      </c>
      <c r="G185" s="64">
        <f t="shared" si="7"/>
        <v>92.05033287823554</v>
      </c>
      <c r="H185" s="61"/>
      <c r="J185" s="9"/>
    </row>
    <row r="186" spans="1:10" ht="15" customHeight="1">
      <c r="A186" s="24"/>
      <c r="B186" s="15"/>
      <c r="C186" s="16" t="s">
        <v>216</v>
      </c>
      <c r="D186" s="19">
        <v>305900</v>
      </c>
      <c r="E186" s="19">
        <v>251907</v>
      </c>
      <c r="F186" s="19">
        <v>240480</v>
      </c>
      <c r="G186" s="64">
        <f t="shared" si="7"/>
        <v>95.46380211744811</v>
      </c>
      <c r="H186" s="61"/>
      <c r="J186" s="9"/>
    </row>
    <row r="187" spans="1:10" ht="15" customHeight="1">
      <c r="A187" s="24"/>
      <c r="B187" s="15" t="s">
        <v>139</v>
      </c>
      <c r="C187" s="16" t="s">
        <v>140</v>
      </c>
      <c r="D187" s="19">
        <f>D190+D188</f>
        <v>2738815</v>
      </c>
      <c r="E187" s="19">
        <f>E190+E188</f>
        <v>2753594</v>
      </c>
      <c r="F187" s="19">
        <f>F190+F188</f>
        <v>2737689</v>
      </c>
      <c r="G187" s="64">
        <f t="shared" si="7"/>
        <v>99.42239124576827</v>
      </c>
      <c r="H187" s="61"/>
      <c r="J187" s="9"/>
    </row>
    <row r="188" spans="1:10" ht="15" customHeight="1">
      <c r="A188" s="24"/>
      <c r="B188" s="15"/>
      <c r="C188" s="16" t="s">
        <v>16</v>
      </c>
      <c r="D188" s="19">
        <v>2738815</v>
      </c>
      <c r="E188" s="19">
        <v>2753594</v>
      </c>
      <c r="F188" s="19">
        <v>2737689</v>
      </c>
      <c r="G188" s="64">
        <f t="shared" si="7"/>
        <v>99.42239124576827</v>
      </c>
      <c r="H188" s="61"/>
      <c r="J188" s="9"/>
    </row>
    <row r="189" spans="1:10" ht="15" customHeight="1">
      <c r="A189" s="24"/>
      <c r="B189" s="15"/>
      <c r="C189" s="16" t="s">
        <v>216</v>
      </c>
      <c r="D189" s="19">
        <v>1734119</v>
      </c>
      <c r="E189" s="19">
        <v>1766105</v>
      </c>
      <c r="F189" s="19">
        <v>1757667</v>
      </c>
      <c r="G189" s="64">
        <f t="shared" si="7"/>
        <v>99.52222546224601</v>
      </c>
      <c r="H189" s="61"/>
      <c r="J189" s="9"/>
    </row>
    <row r="190" spans="1:10" ht="15" customHeight="1">
      <c r="A190" s="24"/>
      <c r="B190" s="15"/>
      <c r="C190" s="16" t="s">
        <v>67</v>
      </c>
      <c r="D190" s="19">
        <v>0</v>
      </c>
      <c r="E190" s="19">
        <v>0</v>
      </c>
      <c r="F190" s="19">
        <v>0</v>
      </c>
      <c r="G190" s="64">
        <v>0</v>
      </c>
      <c r="H190" s="61"/>
      <c r="J190" s="9"/>
    </row>
    <row r="191" spans="1:10" ht="15" customHeight="1">
      <c r="A191" s="24"/>
      <c r="B191" s="15" t="s">
        <v>141</v>
      </c>
      <c r="C191" s="16" t="s">
        <v>142</v>
      </c>
      <c r="D191" s="19">
        <f>D192</f>
        <v>38656</v>
      </c>
      <c r="E191" s="19">
        <f>E192</f>
        <v>65399</v>
      </c>
      <c r="F191" s="19">
        <f>F192</f>
        <v>57392</v>
      </c>
      <c r="G191" s="64">
        <f t="shared" si="7"/>
        <v>87.75669352742396</v>
      </c>
      <c r="H191" s="61"/>
      <c r="J191" s="9"/>
    </row>
    <row r="192" spans="1:10" ht="15" customHeight="1">
      <c r="A192" s="24"/>
      <c r="B192" s="15"/>
      <c r="C192" s="16" t="s">
        <v>16</v>
      </c>
      <c r="D192" s="19">
        <v>38656</v>
      </c>
      <c r="E192" s="19">
        <v>65399</v>
      </c>
      <c r="F192" s="19">
        <v>57392</v>
      </c>
      <c r="G192" s="64">
        <f t="shared" si="7"/>
        <v>87.75669352742396</v>
      </c>
      <c r="H192" s="61"/>
      <c r="J192" s="9"/>
    </row>
    <row r="193" spans="1:10" ht="15" customHeight="1">
      <c r="A193" s="24"/>
      <c r="B193" s="15" t="s">
        <v>143</v>
      </c>
      <c r="C193" s="16" t="s">
        <v>144</v>
      </c>
      <c r="D193" s="19">
        <f>D194</f>
        <v>375556</v>
      </c>
      <c r="E193" s="19">
        <f>E194</f>
        <v>396934</v>
      </c>
      <c r="F193" s="19">
        <f>F194</f>
        <v>392642</v>
      </c>
      <c r="G193" s="64">
        <f t="shared" si="7"/>
        <v>98.91871192691984</v>
      </c>
      <c r="H193" s="61"/>
      <c r="J193" s="9"/>
    </row>
    <row r="194" spans="1:10" ht="15" customHeight="1">
      <c r="A194" s="24"/>
      <c r="B194" s="15"/>
      <c r="C194" s="16" t="s">
        <v>16</v>
      </c>
      <c r="D194" s="19">
        <v>375556</v>
      </c>
      <c r="E194" s="19">
        <v>396934</v>
      </c>
      <c r="F194" s="19">
        <v>392642</v>
      </c>
      <c r="G194" s="64">
        <f t="shared" si="7"/>
        <v>98.91871192691984</v>
      </c>
      <c r="H194" s="61"/>
      <c r="J194" s="9"/>
    </row>
    <row r="195" spans="1:10" ht="15" customHeight="1">
      <c r="A195" s="24"/>
      <c r="B195" s="15"/>
      <c r="C195" s="16" t="s">
        <v>224</v>
      </c>
      <c r="D195" s="19">
        <v>146634</v>
      </c>
      <c r="E195" s="19">
        <v>157478</v>
      </c>
      <c r="F195" s="19">
        <v>154465</v>
      </c>
      <c r="G195" s="64">
        <f t="shared" si="7"/>
        <v>98.08671687473806</v>
      </c>
      <c r="H195" s="61"/>
      <c r="J195" s="9"/>
    </row>
    <row r="196" spans="1:10" ht="15" customHeight="1">
      <c r="A196" s="24"/>
      <c r="B196" s="15"/>
      <c r="C196" s="16" t="s">
        <v>200</v>
      </c>
      <c r="D196" s="19">
        <v>176799</v>
      </c>
      <c r="E196" s="19">
        <v>182311</v>
      </c>
      <c r="F196" s="19">
        <v>182311</v>
      </c>
      <c r="G196" s="64">
        <f t="shared" si="7"/>
        <v>100</v>
      </c>
      <c r="H196" s="61"/>
      <c r="J196" s="9"/>
    </row>
    <row r="197" spans="1:10" ht="15" customHeight="1">
      <c r="A197" s="24"/>
      <c r="B197" s="15">
        <v>85420</v>
      </c>
      <c r="C197" s="16" t="s">
        <v>182</v>
      </c>
      <c r="D197" s="19">
        <f>D198</f>
        <v>1401256</v>
      </c>
      <c r="E197" s="19">
        <f>E198</f>
        <v>1232581</v>
      </c>
      <c r="F197" s="19">
        <f>F198</f>
        <v>1222426</v>
      </c>
      <c r="G197" s="64">
        <f t="shared" si="7"/>
        <v>99.17611905424472</v>
      </c>
      <c r="H197" s="61"/>
      <c r="J197" s="9"/>
    </row>
    <row r="198" spans="1:10" ht="15" customHeight="1">
      <c r="A198" s="24"/>
      <c r="B198" s="15"/>
      <c r="C198" s="16" t="s">
        <v>16</v>
      </c>
      <c r="D198" s="19">
        <v>1401256</v>
      </c>
      <c r="E198" s="19">
        <v>1232581</v>
      </c>
      <c r="F198" s="19">
        <v>1222426</v>
      </c>
      <c r="G198" s="64">
        <f t="shared" si="7"/>
        <v>99.17611905424472</v>
      </c>
      <c r="H198" s="61"/>
      <c r="J198" s="9"/>
    </row>
    <row r="199" spans="1:8" ht="15" customHeight="1">
      <c r="A199" s="24"/>
      <c r="B199" s="15"/>
      <c r="C199" s="16" t="s">
        <v>224</v>
      </c>
      <c r="D199" s="19">
        <v>1073682</v>
      </c>
      <c r="E199" s="19">
        <v>905847</v>
      </c>
      <c r="F199" s="19">
        <v>905264</v>
      </c>
      <c r="G199" s="64">
        <f t="shared" si="7"/>
        <v>99.93564034544465</v>
      </c>
      <c r="H199" s="61"/>
    </row>
    <row r="200" spans="1:8" ht="15" customHeight="1">
      <c r="A200" s="24"/>
      <c r="B200" s="15"/>
      <c r="C200" s="16" t="s">
        <v>189</v>
      </c>
      <c r="D200" s="19">
        <v>0</v>
      </c>
      <c r="E200" s="19">
        <v>0</v>
      </c>
      <c r="F200" s="19">
        <v>0</v>
      </c>
      <c r="G200" s="64">
        <v>0</v>
      </c>
      <c r="H200" s="61"/>
    </row>
    <row r="201" spans="1:8" ht="15" customHeight="1">
      <c r="A201" s="24"/>
      <c r="B201" s="15">
        <v>85421</v>
      </c>
      <c r="C201" s="16" t="s">
        <v>183</v>
      </c>
      <c r="D201" s="19">
        <f>D202</f>
        <v>1453475</v>
      </c>
      <c r="E201" s="19">
        <f>E202</f>
        <v>2189127</v>
      </c>
      <c r="F201" s="19">
        <f>F202</f>
        <v>2154778</v>
      </c>
      <c r="G201" s="64">
        <f t="shared" si="7"/>
        <v>98.43092703164321</v>
      </c>
      <c r="H201" s="61"/>
    </row>
    <row r="202" spans="1:8" ht="15" customHeight="1">
      <c r="A202" s="24"/>
      <c r="B202" s="15"/>
      <c r="C202" s="16" t="s">
        <v>16</v>
      </c>
      <c r="D202" s="19">
        <v>1453475</v>
      </c>
      <c r="E202" s="19">
        <v>2189127</v>
      </c>
      <c r="F202" s="19">
        <v>2154778</v>
      </c>
      <c r="G202" s="64">
        <f t="shared" si="7"/>
        <v>98.43092703164321</v>
      </c>
      <c r="H202" s="61"/>
    </row>
    <row r="203" spans="1:8" ht="15" customHeight="1">
      <c r="A203" s="24"/>
      <c r="B203" s="15"/>
      <c r="C203" s="16" t="s">
        <v>28</v>
      </c>
      <c r="D203" s="19">
        <v>0</v>
      </c>
      <c r="E203" s="19">
        <v>0</v>
      </c>
      <c r="F203" s="19">
        <v>0</v>
      </c>
      <c r="G203" s="64">
        <v>0</v>
      </c>
      <c r="H203" s="61"/>
    </row>
    <row r="204" spans="1:8" ht="15" customHeight="1">
      <c r="A204" s="24"/>
      <c r="B204" s="15"/>
      <c r="C204" s="16" t="s">
        <v>225</v>
      </c>
      <c r="D204" s="19">
        <v>1123482</v>
      </c>
      <c r="E204" s="19">
        <v>1127158</v>
      </c>
      <c r="F204" s="19">
        <v>1126717</v>
      </c>
      <c r="G204" s="64">
        <f t="shared" si="7"/>
        <v>99.96087505034787</v>
      </c>
      <c r="H204" s="61"/>
    </row>
    <row r="205" spans="1:8" ht="15" customHeight="1">
      <c r="A205" s="23"/>
      <c r="B205" s="15" t="s">
        <v>146</v>
      </c>
      <c r="C205" s="16" t="s">
        <v>101</v>
      </c>
      <c r="D205" s="19">
        <f>D206</f>
        <v>26290</v>
      </c>
      <c r="E205" s="19">
        <f>E206</f>
        <v>25950</v>
      </c>
      <c r="F205" s="19">
        <f>F206</f>
        <v>23899</v>
      </c>
      <c r="G205" s="64">
        <f t="shared" si="7"/>
        <v>92.09633911368016</v>
      </c>
      <c r="H205" s="61"/>
    </row>
    <row r="206" spans="1:8" ht="15" customHeight="1">
      <c r="A206" s="23"/>
      <c r="B206" s="15"/>
      <c r="C206" s="16" t="s">
        <v>16</v>
      </c>
      <c r="D206" s="19">
        <v>26290</v>
      </c>
      <c r="E206" s="19">
        <v>25950</v>
      </c>
      <c r="F206" s="19">
        <v>23899</v>
      </c>
      <c r="G206" s="64">
        <f t="shared" si="7"/>
        <v>92.09633911368016</v>
      </c>
      <c r="H206" s="61"/>
    </row>
    <row r="207" spans="1:8" ht="15" customHeight="1">
      <c r="A207" s="23"/>
      <c r="B207" s="15" t="s">
        <v>147</v>
      </c>
      <c r="C207" s="16" t="s">
        <v>11</v>
      </c>
      <c r="D207" s="19">
        <f>D208</f>
        <v>62548</v>
      </c>
      <c r="E207" s="19">
        <f>E208</f>
        <v>58395</v>
      </c>
      <c r="F207" s="19">
        <f>F208</f>
        <v>52498</v>
      </c>
      <c r="G207" s="64">
        <f t="shared" si="7"/>
        <v>89.90153266546793</v>
      </c>
      <c r="H207" s="61"/>
    </row>
    <row r="208" spans="1:8" ht="15" customHeight="1">
      <c r="A208" s="23"/>
      <c r="B208" s="15"/>
      <c r="C208" s="16" t="s">
        <v>148</v>
      </c>
      <c r="D208" s="19">
        <v>62548</v>
      </c>
      <c r="E208" s="19">
        <v>58395</v>
      </c>
      <c r="F208" s="19">
        <v>52498</v>
      </c>
      <c r="G208" s="64">
        <f t="shared" si="7"/>
        <v>89.90153266546793</v>
      </c>
      <c r="H208" s="61"/>
    </row>
    <row r="209" spans="1:8" ht="30" customHeight="1">
      <c r="A209" s="23" t="s">
        <v>149</v>
      </c>
      <c r="B209" s="12"/>
      <c r="C209" s="13" t="s">
        <v>150</v>
      </c>
      <c r="D209" s="18">
        <v>0</v>
      </c>
      <c r="E209" s="18">
        <f>E210+E213</f>
        <v>102000</v>
      </c>
      <c r="F209" s="18">
        <f>F210+F213</f>
        <v>29249</v>
      </c>
      <c r="G209" s="64">
        <f t="shared" si="7"/>
        <v>28.675490196078428</v>
      </c>
      <c r="H209" s="61"/>
    </row>
    <row r="210" spans="1:8" ht="15" customHeight="1">
      <c r="A210" s="24"/>
      <c r="B210" s="15">
        <v>90002</v>
      </c>
      <c r="C210" s="16" t="s">
        <v>212</v>
      </c>
      <c r="D210" s="18">
        <v>0</v>
      </c>
      <c r="E210" s="20">
        <f>E211</f>
        <v>84300</v>
      </c>
      <c r="F210" s="20">
        <f>F211</f>
        <v>17067</v>
      </c>
      <c r="G210" s="64">
        <f aca="true" t="shared" si="10" ref="G210:G239">(F210/E210)*100</f>
        <v>20.245551601423486</v>
      </c>
      <c r="H210" s="61"/>
    </row>
    <row r="211" spans="1:8" ht="15" customHeight="1">
      <c r="A211" s="24"/>
      <c r="B211" s="15"/>
      <c r="C211" s="16" t="s">
        <v>58</v>
      </c>
      <c r="D211" s="20">
        <v>0</v>
      </c>
      <c r="E211" s="20">
        <v>84300</v>
      </c>
      <c r="F211" s="20">
        <v>17067</v>
      </c>
      <c r="G211" s="64">
        <f t="shared" si="10"/>
        <v>20.245551601423486</v>
      </c>
      <c r="H211" s="61"/>
    </row>
    <row r="212" spans="1:8" ht="15" customHeight="1">
      <c r="A212" s="24"/>
      <c r="B212" s="15"/>
      <c r="C212" s="16" t="s">
        <v>213</v>
      </c>
      <c r="D212" s="20"/>
      <c r="E212" s="20">
        <v>68000</v>
      </c>
      <c r="F212" s="20">
        <v>5029</v>
      </c>
      <c r="G212" s="64">
        <f t="shared" si="10"/>
        <v>7.395588235294118</v>
      </c>
      <c r="H212" s="61"/>
    </row>
    <row r="213" spans="1:8" ht="15" customHeight="1">
      <c r="A213" s="24"/>
      <c r="B213" s="15">
        <v>90095</v>
      </c>
      <c r="C213" s="16" t="s">
        <v>11</v>
      </c>
      <c r="D213" s="20"/>
      <c r="E213" s="20">
        <v>17700</v>
      </c>
      <c r="F213" s="20">
        <f>F214</f>
        <v>12182</v>
      </c>
      <c r="G213" s="64">
        <f t="shared" si="10"/>
        <v>68.82485875706215</v>
      </c>
      <c r="H213" s="61"/>
    </row>
    <row r="214" spans="1:8" ht="15" customHeight="1">
      <c r="A214" s="24"/>
      <c r="B214" s="15"/>
      <c r="C214" s="16" t="s">
        <v>58</v>
      </c>
      <c r="D214" s="20"/>
      <c r="E214" s="20">
        <f>E213</f>
        <v>17700</v>
      </c>
      <c r="F214" s="20">
        <v>12182</v>
      </c>
      <c r="G214" s="64">
        <f t="shared" si="10"/>
        <v>68.82485875706215</v>
      </c>
      <c r="H214" s="61"/>
    </row>
    <row r="215" spans="1:8" ht="15" customHeight="1">
      <c r="A215" s="23" t="s">
        <v>153</v>
      </c>
      <c r="B215" s="12"/>
      <c r="C215" s="13" t="s">
        <v>154</v>
      </c>
      <c r="D215" s="18">
        <f>D216+D220</f>
        <v>87060</v>
      </c>
      <c r="E215" s="18">
        <f>E216+E220</f>
        <v>82544</v>
      </c>
      <c r="F215" s="18">
        <f>F216+F220</f>
        <v>81188</v>
      </c>
      <c r="G215" s="64">
        <f t="shared" si="10"/>
        <v>98.35723977515022</v>
      </c>
      <c r="H215" s="61"/>
    </row>
    <row r="216" spans="1:8" ht="15" customHeight="1">
      <c r="A216" s="24"/>
      <c r="B216" s="15" t="s">
        <v>155</v>
      </c>
      <c r="C216" s="16" t="s">
        <v>156</v>
      </c>
      <c r="D216" s="19">
        <v>42060</v>
      </c>
      <c r="E216" s="19">
        <v>37544</v>
      </c>
      <c r="F216" s="19">
        <f>F219</f>
        <v>36188</v>
      </c>
      <c r="G216" s="64">
        <f t="shared" si="10"/>
        <v>96.38823780098018</v>
      </c>
      <c r="H216" s="61"/>
    </row>
    <row r="217" spans="1:8" ht="15" customHeight="1">
      <c r="A217" s="24"/>
      <c r="B217" s="15"/>
      <c r="C217" s="16" t="s">
        <v>174</v>
      </c>
      <c r="D217" s="19">
        <v>25000</v>
      </c>
      <c r="E217" s="19">
        <v>26000</v>
      </c>
      <c r="F217" s="19">
        <v>26000</v>
      </c>
      <c r="G217" s="64">
        <f t="shared" si="10"/>
        <v>100</v>
      </c>
      <c r="H217" s="61"/>
    </row>
    <row r="218" spans="1:8" ht="15" customHeight="1">
      <c r="A218" s="24"/>
      <c r="B218" s="15"/>
      <c r="C218" s="16" t="s">
        <v>224</v>
      </c>
      <c r="D218" s="19">
        <v>0</v>
      </c>
      <c r="E218" s="19">
        <v>0</v>
      </c>
      <c r="F218" s="19">
        <v>0</v>
      </c>
      <c r="G218" s="64">
        <v>0</v>
      </c>
      <c r="H218" s="61"/>
    </row>
    <row r="219" spans="1:8" ht="15" customHeight="1">
      <c r="A219" s="24"/>
      <c r="B219" s="15"/>
      <c r="C219" s="16" t="s">
        <v>16</v>
      </c>
      <c r="D219" s="19">
        <v>42060</v>
      </c>
      <c r="E219" s="19">
        <v>37544</v>
      </c>
      <c r="F219" s="19">
        <v>36188</v>
      </c>
      <c r="G219" s="64">
        <f t="shared" si="10"/>
        <v>96.38823780098018</v>
      </c>
      <c r="H219" s="61"/>
    </row>
    <row r="220" spans="1:8" ht="15" customHeight="1">
      <c r="A220" s="24"/>
      <c r="B220" s="15" t="s">
        <v>157</v>
      </c>
      <c r="C220" s="16" t="s">
        <v>158</v>
      </c>
      <c r="D220" s="19">
        <f aca="true" t="shared" si="11" ref="D220:F221">D221</f>
        <v>45000</v>
      </c>
      <c r="E220" s="19">
        <f t="shared" si="11"/>
        <v>45000</v>
      </c>
      <c r="F220" s="19">
        <f t="shared" si="11"/>
        <v>45000</v>
      </c>
      <c r="G220" s="64">
        <f t="shared" si="10"/>
        <v>100</v>
      </c>
      <c r="H220" s="61"/>
    </row>
    <row r="221" spans="1:8" ht="15" customHeight="1">
      <c r="A221" s="24"/>
      <c r="B221" s="15"/>
      <c r="C221" s="16" t="s">
        <v>16</v>
      </c>
      <c r="D221" s="19">
        <f t="shared" si="11"/>
        <v>45000</v>
      </c>
      <c r="E221" s="19">
        <f t="shared" si="11"/>
        <v>45000</v>
      </c>
      <c r="F221" s="19">
        <f t="shared" si="11"/>
        <v>45000</v>
      </c>
      <c r="G221" s="64">
        <f t="shared" si="10"/>
        <v>100</v>
      </c>
      <c r="H221" s="61"/>
    </row>
    <row r="222" spans="1:8" ht="30.75" customHeight="1">
      <c r="A222" s="26"/>
      <c r="B222" s="11"/>
      <c r="C222" s="50" t="s">
        <v>202</v>
      </c>
      <c r="D222" s="19">
        <v>45000</v>
      </c>
      <c r="E222" s="19">
        <v>45000</v>
      </c>
      <c r="F222" s="19">
        <v>45000</v>
      </c>
      <c r="G222" s="64">
        <f t="shared" si="10"/>
        <v>100</v>
      </c>
      <c r="H222" s="61"/>
    </row>
    <row r="223" spans="1:8" ht="15" customHeight="1">
      <c r="A223" s="26"/>
      <c r="B223" s="15">
        <v>92195</v>
      </c>
      <c r="C223" s="16" t="s">
        <v>11</v>
      </c>
      <c r="D223" s="19">
        <v>0</v>
      </c>
      <c r="E223" s="19">
        <v>0</v>
      </c>
      <c r="F223" s="19">
        <v>0</v>
      </c>
      <c r="G223" s="64">
        <v>0</v>
      </c>
      <c r="H223" s="61"/>
    </row>
    <row r="224" spans="1:8" ht="15" customHeight="1">
      <c r="A224" s="26"/>
      <c r="B224" s="11"/>
      <c r="C224" s="16" t="s">
        <v>16</v>
      </c>
      <c r="D224" s="19">
        <v>0</v>
      </c>
      <c r="E224" s="19">
        <v>0</v>
      </c>
      <c r="F224" s="19">
        <v>0</v>
      </c>
      <c r="G224" s="64">
        <v>0</v>
      </c>
      <c r="H224" s="61"/>
    </row>
    <row r="225" spans="1:8" ht="15" customHeight="1">
      <c r="A225" s="23" t="s">
        <v>159</v>
      </c>
      <c r="B225" s="12"/>
      <c r="C225" s="13" t="s">
        <v>160</v>
      </c>
      <c r="D225" s="18">
        <f>D226</f>
        <v>110000</v>
      </c>
      <c r="E225" s="18">
        <f>E226</f>
        <v>465000</v>
      </c>
      <c r="F225" s="18">
        <f>F226</f>
        <v>109967</v>
      </c>
      <c r="G225" s="64">
        <f t="shared" si="10"/>
        <v>23.648817204301075</v>
      </c>
      <c r="H225" s="61"/>
    </row>
    <row r="226" spans="1:8" ht="15" customHeight="1">
      <c r="A226" s="24"/>
      <c r="B226" s="15" t="s">
        <v>161</v>
      </c>
      <c r="C226" s="16" t="s">
        <v>162</v>
      </c>
      <c r="D226" s="19">
        <f>D227</f>
        <v>110000</v>
      </c>
      <c r="E226" s="19">
        <f>E227+E228</f>
        <v>465000</v>
      </c>
      <c r="F226" s="19">
        <f>F227+F228</f>
        <v>109967</v>
      </c>
      <c r="G226" s="64">
        <f t="shared" si="10"/>
        <v>23.648817204301075</v>
      </c>
      <c r="H226" s="61"/>
    </row>
    <row r="227" spans="1:8" ht="15" customHeight="1">
      <c r="A227" s="24"/>
      <c r="B227" s="15"/>
      <c r="C227" s="16" t="s">
        <v>16</v>
      </c>
      <c r="D227" s="19">
        <v>110000</v>
      </c>
      <c r="E227" s="19">
        <v>110000</v>
      </c>
      <c r="F227" s="19">
        <v>109967</v>
      </c>
      <c r="G227" s="64">
        <f t="shared" si="10"/>
        <v>99.97</v>
      </c>
      <c r="H227" s="61"/>
    </row>
    <row r="228" spans="1:8" ht="15" customHeight="1">
      <c r="A228" s="24"/>
      <c r="B228" s="15"/>
      <c r="C228" s="16" t="s">
        <v>28</v>
      </c>
      <c r="D228" s="19">
        <v>0</v>
      </c>
      <c r="E228" s="19">
        <v>355000</v>
      </c>
      <c r="F228" s="19">
        <v>0</v>
      </c>
      <c r="G228" s="64">
        <f t="shared" si="10"/>
        <v>0</v>
      </c>
      <c r="H228" s="61"/>
    </row>
    <row r="229" spans="1:8" ht="15" customHeight="1">
      <c r="A229" s="24"/>
      <c r="B229" s="15"/>
      <c r="C229" s="16" t="s">
        <v>163</v>
      </c>
      <c r="D229" s="19">
        <v>80000</v>
      </c>
      <c r="E229" s="19">
        <v>84500</v>
      </c>
      <c r="F229" s="19">
        <v>84500</v>
      </c>
      <c r="G229" s="64">
        <f t="shared" si="10"/>
        <v>100</v>
      </c>
      <c r="H229" s="61"/>
    </row>
    <row r="230" spans="1:8" ht="15" customHeight="1">
      <c r="A230" s="23"/>
      <c r="B230" s="12"/>
      <c r="C230" s="13" t="s">
        <v>164</v>
      </c>
      <c r="D230" s="18">
        <f>D8+D11+D17+D20+D31+D36+D40+D50+D74+D77+D90+D99+D132+D143+D166+D176+D215+D225+D93</f>
        <v>60238473</v>
      </c>
      <c r="E230" s="18">
        <f>E8+E11+E17+E20+E31+E36+E40+E50+E74+E77+E90+E99+E132+E143+E166+E176+E215+E225+E93+E209+E70</f>
        <v>68539947</v>
      </c>
      <c r="F230" s="18">
        <f>F8+F11+F17+F20+F31+F36+F40+F50+F74+F77+F90+F99+F132+F143+F166+F176+F215+F225+F93+F209+F70</f>
        <v>66697235</v>
      </c>
      <c r="G230" s="64">
        <f t="shared" si="10"/>
        <v>97.31147734911438</v>
      </c>
      <c r="H230" s="61"/>
    </row>
    <row r="231" spans="1:8" ht="15" customHeight="1">
      <c r="A231" s="24"/>
      <c r="B231" s="15"/>
      <c r="C231" s="16" t="s">
        <v>165</v>
      </c>
      <c r="D231" s="20">
        <f>D10+D13+D16+D19+D22+D27+D33+D38+D42+D44+D48+D52+D55+D58+D65+D69+D76+D79+D81+D85+D89+D92+D101+D105+D109+D114+D116+D119+D122+D125+D128+D134+D139+D145+D149+D154+D158+D162+D165+D168+D171+D175+D178+D182+D185+D188+D192+D194+D198+D202+D206+D208+D219+D221+D224+D227+D130+D142+D94+D62+D83+D46</f>
        <v>60173473</v>
      </c>
      <c r="E231" s="20">
        <f>E10+E13+E16+E19+E22+E27+E33+E38+E42+E44+E48+E52+E55+E58+E65+E69+E76+E79+E81+E85+E89+E92+E101+E105+E109+E114+E116+E119+E122+E125+E128+E134+E139+E145+E149+E154+E158+E162+E165+E168+E171+E175+E178+E182+E185+E188+E192+E194+E198+E202+E206+E208+E219+E221+E224+E227+E130+E142+E94+E62+E83+E46+E210+E213+E28+E72</f>
        <v>64106125</v>
      </c>
      <c r="F231" s="20">
        <f>F10+F13+F16+F19+F22+F27+F33+F38+F42+F44+F48+F52+F55+F58+F65+F69+F76+F79+F81+F85+F89+F92+F101+F105+F109+F114+F116+F119+F122+F125+F128+F134+F139+F145+F149+F154+F158+F162+F165+F168+F171+F175+F178+F182+F185+F188+F192+F194+F198+F202+F206+F208+F219+F221+F224+F227+F130+F142+F94+F62+F83+F46+F210+F213+F28+F72</f>
        <v>62626882</v>
      </c>
      <c r="G231" s="64">
        <f t="shared" si="10"/>
        <v>97.69250910111943</v>
      </c>
      <c r="H231" s="61"/>
    </row>
    <row r="232" spans="1:8" ht="15" customHeight="1">
      <c r="A232" s="24"/>
      <c r="B232" s="15"/>
      <c r="C232" s="16" t="s">
        <v>228</v>
      </c>
      <c r="D232" s="20">
        <f>D14+D23+D35+D39+D49+D53+D59+D63+D102+D106+D110+D117+D120+D123+D126+D131+D141+D146+D150+D155+D159+D172+D179+D183+D186+D189+D195+D199+D204+D218+D66+D86+D139</f>
        <v>35628999</v>
      </c>
      <c r="E232" s="20">
        <f>E14+E23+E35+E39+E49+E53+E59+E63+E102+E106+E110+E117+E120+E123+E126+E131+E141+E146+E150+E155+E159+E172+E179+E183+E186+E189+E195+E199+E204+E218+E66+E86+E139+E30+E73</f>
        <v>35752301</v>
      </c>
      <c r="F232" s="20">
        <f>F14+F23+F35+F39+F49+F53+F59+F63+F102+F106+F110+F117+F120+F123+F126+F131+F141+F146+F150+F155+F159+F172+F179+F183+F186+F189+F195+F199+F204+F218+F66+F86+F139+F30+F73</f>
        <v>35381616</v>
      </c>
      <c r="G232" s="64">
        <f t="shared" si="10"/>
        <v>98.96318561426298</v>
      </c>
      <c r="H232" s="61"/>
    </row>
    <row r="233" spans="1:8" ht="15" customHeight="1">
      <c r="A233" s="24"/>
      <c r="B233" s="15"/>
      <c r="C233" s="16" t="s">
        <v>167</v>
      </c>
      <c r="D233" s="20">
        <f>D25+D67+D103+D112+D147+D151+D156+D163+D169+D196+D222+D229+D217</f>
        <v>3747319</v>
      </c>
      <c r="E233" s="20">
        <f>E25+E67+E103+E112+E147+E151+E156+E163+E169+E196+E222+E229+E217+E212+E34</f>
        <v>3857476</v>
      </c>
      <c r="F233" s="20">
        <f>F25+F67+F103+F112+F147+F151+F156+F163+F169+F196+F222+F229+F217+F212+F34</f>
        <v>3476155</v>
      </c>
      <c r="G233" s="64">
        <f t="shared" si="10"/>
        <v>90.11475379237616</v>
      </c>
      <c r="H233" s="61"/>
    </row>
    <row r="234" spans="1:8" ht="15" customHeight="1">
      <c r="A234" s="24"/>
      <c r="B234" s="15"/>
      <c r="C234" s="16" t="s">
        <v>168</v>
      </c>
      <c r="D234" s="20">
        <v>1850000</v>
      </c>
      <c r="E234" s="20">
        <f>E90</f>
        <v>1500000</v>
      </c>
      <c r="F234" s="20">
        <f>F90</f>
        <v>1429397</v>
      </c>
      <c r="G234" s="64">
        <f t="shared" si="10"/>
        <v>95.29313333333333</v>
      </c>
      <c r="H234" s="61"/>
    </row>
    <row r="235" spans="1:8" ht="33" customHeight="1">
      <c r="A235" s="24"/>
      <c r="B235" s="15"/>
      <c r="C235" s="48" t="s">
        <v>226</v>
      </c>
      <c r="D235" s="20">
        <f>D98</f>
        <v>30000</v>
      </c>
      <c r="E235" s="20">
        <f>E98</f>
        <v>30000</v>
      </c>
      <c r="F235" s="20">
        <f>F98</f>
        <v>0</v>
      </c>
      <c r="G235" s="64">
        <f t="shared" si="10"/>
        <v>0</v>
      </c>
      <c r="H235" s="61"/>
    </row>
    <row r="236" spans="1:8" ht="15" customHeight="1">
      <c r="A236" s="24"/>
      <c r="B236" s="15"/>
      <c r="C236" s="48" t="s">
        <v>205</v>
      </c>
      <c r="D236" s="20">
        <v>0</v>
      </c>
      <c r="E236" s="20">
        <v>0</v>
      </c>
      <c r="F236" s="20">
        <v>0</v>
      </c>
      <c r="G236" s="64">
        <v>0</v>
      </c>
      <c r="H236" s="61"/>
    </row>
    <row r="237" spans="1:8" ht="15" customHeight="1">
      <c r="A237" s="24"/>
      <c r="B237" s="15"/>
      <c r="C237" s="48" t="s">
        <v>201</v>
      </c>
      <c r="D237" s="20">
        <f>D96</f>
        <v>100000</v>
      </c>
      <c r="E237" s="20">
        <f>E96</f>
        <v>51170</v>
      </c>
      <c r="F237" s="20">
        <f>F96</f>
        <v>0</v>
      </c>
      <c r="G237" s="64">
        <f t="shared" si="10"/>
        <v>0</v>
      </c>
      <c r="H237" s="61"/>
    </row>
    <row r="238" spans="1:8" ht="15" customHeight="1">
      <c r="A238" s="52"/>
      <c r="B238" s="53"/>
      <c r="C238" s="54" t="s">
        <v>203</v>
      </c>
      <c r="D238" s="20">
        <f>D95</f>
        <v>665086</v>
      </c>
      <c r="E238" s="20">
        <f>E95</f>
        <v>3650</v>
      </c>
      <c r="F238" s="20">
        <f>F95</f>
        <v>0</v>
      </c>
      <c r="G238" s="64">
        <v>0</v>
      </c>
      <c r="H238" s="61"/>
    </row>
    <row r="239" spans="1:8" ht="15" customHeight="1" thickBot="1">
      <c r="A239" s="27"/>
      <c r="B239" s="28"/>
      <c r="C239" s="51" t="s">
        <v>170</v>
      </c>
      <c r="D239" s="32">
        <f>D107+D180+D228</f>
        <v>65000</v>
      </c>
      <c r="E239" s="32">
        <f>E107+E180+E228+E24+E60+E152+E173+E135+E111+E160</f>
        <v>4433822</v>
      </c>
      <c r="F239" s="32">
        <f>F107+F180+F228+F24+F60+F152+F173+F135+F111+F160</f>
        <v>4070353</v>
      </c>
      <c r="G239" s="66">
        <f t="shared" si="10"/>
        <v>91.8023547178935</v>
      </c>
      <c r="H239" s="61"/>
    </row>
    <row r="240" spans="4:8" ht="12.75">
      <c r="D240" s="8"/>
      <c r="E240" s="8"/>
      <c r="F240" s="8"/>
      <c r="G240" s="8"/>
      <c r="H240" s="8"/>
    </row>
    <row r="241" spans="1:8" ht="27" customHeight="1">
      <c r="A241" s="71" t="s">
        <v>229</v>
      </c>
      <c r="B241" s="89" t="s">
        <v>230</v>
      </c>
      <c r="C241" s="89"/>
      <c r="D241" s="89"/>
      <c r="E241" s="89"/>
      <c r="F241" s="89"/>
      <c r="G241" s="8"/>
      <c r="H241" s="8"/>
    </row>
    <row r="242" spans="4:8" ht="12.75">
      <c r="D242" s="8"/>
      <c r="E242" s="8"/>
      <c r="F242" s="8"/>
      <c r="G242" s="8"/>
      <c r="H242" s="8"/>
    </row>
    <row r="243" spans="4:8" ht="12.75">
      <c r="D243" s="8"/>
      <c r="E243" s="8"/>
      <c r="F243" s="8"/>
      <c r="G243" s="8"/>
      <c r="H243" s="8"/>
    </row>
    <row r="244" spans="4:8" ht="12.75">
      <c r="D244" s="8"/>
      <c r="E244" s="8"/>
      <c r="F244" s="8"/>
      <c r="G244" s="8"/>
      <c r="H244" s="8"/>
    </row>
    <row r="245" spans="4:8" ht="12.75">
      <c r="D245" s="8"/>
      <c r="E245" s="8"/>
      <c r="F245" s="8"/>
      <c r="G245" s="8"/>
      <c r="H245" s="8"/>
    </row>
    <row r="246" spans="4:8" ht="12.75">
      <c r="D246" s="8"/>
      <c r="E246" s="8"/>
      <c r="F246" s="8"/>
      <c r="G246" s="8"/>
      <c r="H246" s="8"/>
    </row>
    <row r="247" spans="4:8" ht="12.75">
      <c r="D247" s="8"/>
      <c r="E247" s="8"/>
      <c r="F247" s="8"/>
      <c r="G247" s="8"/>
      <c r="H247" s="8"/>
    </row>
    <row r="248" spans="4:8" ht="12.75">
      <c r="D248" s="8"/>
      <c r="E248" s="8"/>
      <c r="F248" s="8"/>
      <c r="G248" s="8"/>
      <c r="H248" s="8"/>
    </row>
    <row r="249" spans="4:8" ht="12.75">
      <c r="D249" s="8"/>
      <c r="E249" s="8"/>
      <c r="F249" s="8"/>
      <c r="G249" s="8"/>
      <c r="H249" s="8"/>
    </row>
    <row r="250" spans="4:8" ht="12.75">
      <c r="D250" s="8"/>
      <c r="E250" s="8"/>
      <c r="F250" s="8"/>
      <c r="G250" s="8"/>
      <c r="H250" s="8"/>
    </row>
    <row r="251" spans="4:8" ht="12.75">
      <c r="D251" s="8"/>
      <c r="E251" s="8"/>
      <c r="F251" s="8"/>
      <c r="G251" s="8"/>
      <c r="H251" s="8"/>
    </row>
  </sheetData>
  <mergeCells count="11">
    <mergeCell ref="B241:F241"/>
    <mergeCell ref="B4:B6"/>
    <mergeCell ref="A4:A6"/>
    <mergeCell ref="D4:D6"/>
    <mergeCell ref="D1:G1"/>
    <mergeCell ref="C3:G3"/>
    <mergeCell ref="G4:G6"/>
    <mergeCell ref="C4:C6"/>
    <mergeCell ref="E4:E6"/>
    <mergeCell ref="F4:F6"/>
    <mergeCell ref="A2:G2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>&amp;RTabela  Nr 2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9"/>
  <sheetViews>
    <sheetView workbookViewId="0" topLeftCell="A6">
      <selection activeCell="H162" sqref="H162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0.00390625" style="0" customWidth="1"/>
    <col min="4" max="4" width="14.7109375" style="0" customWidth="1"/>
    <col min="5" max="5" width="14.57421875" style="0" customWidth="1"/>
    <col min="6" max="6" width="14.140625" style="0" customWidth="1"/>
    <col min="7" max="7" width="9.8515625" style="0" customWidth="1"/>
    <col min="8" max="8" width="13.421875" style="0" bestFit="1" customWidth="1"/>
    <col min="9" max="10" width="16.00390625" style="0" bestFit="1" customWidth="1"/>
  </cols>
  <sheetData>
    <row r="1" spans="4:7" ht="12.75">
      <c r="D1" s="77"/>
      <c r="E1" s="77"/>
      <c r="F1" s="77"/>
      <c r="G1" s="77"/>
    </row>
    <row r="2" ht="12.75">
      <c r="E2" s="5"/>
    </row>
    <row r="3" ht="12.75">
      <c r="E3" s="5"/>
    </row>
    <row r="4" spans="5:6" ht="12.75">
      <c r="E4" s="90"/>
      <c r="F4" s="90"/>
    </row>
    <row r="5" spans="3:6" ht="14.25">
      <c r="C5" s="78" t="s">
        <v>195</v>
      </c>
      <c r="D5" s="78"/>
      <c r="E5" s="78"/>
      <c r="F5" s="6"/>
    </row>
    <row r="6" spans="3:5" ht="14.25">
      <c r="C6" s="78" t="s">
        <v>177</v>
      </c>
      <c r="D6" s="78"/>
      <c r="E6" s="78"/>
    </row>
    <row r="7" ht="14.25">
      <c r="C7" s="7"/>
    </row>
    <row r="9" ht="13.5" thickBot="1">
      <c r="F9" t="s">
        <v>173</v>
      </c>
    </row>
    <row r="10" spans="1:7" ht="12.75">
      <c r="A10" s="1"/>
      <c r="B10" s="1"/>
      <c r="C10" s="1"/>
      <c r="D10" s="91" t="s">
        <v>187</v>
      </c>
      <c r="E10" s="22"/>
      <c r="F10" s="1"/>
      <c r="G10" s="91" t="s">
        <v>181</v>
      </c>
    </row>
    <row r="11" spans="1:7" ht="12.75">
      <c r="A11" s="2" t="s">
        <v>0</v>
      </c>
      <c r="B11" s="2" t="s">
        <v>1</v>
      </c>
      <c r="C11" s="2" t="s">
        <v>2</v>
      </c>
      <c r="D11" s="92"/>
      <c r="E11" s="2" t="s">
        <v>187</v>
      </c>
      <c r="F11" s="2" t="s">
        <v>180</v>
      </c>
      <c r="G11" s="92"/>
    </row>
    <row r="12" spans="1:7" ht="13.5" thickBot="1">
      <c r="A12" s="3"/>
      <c r="B12" s="3"/>
      <c r="C12" s="3"/>
      <c r="D12" s="93"/>
      <c r="E12" s="43" t="s">
        <v>179</v>
      </c>
      <c r="F12" s="4" t="s">
        <v>196</v>
      </c>
      <c r="G12" s="93"/>
    </row>
    <row r="13" spans="1:7" ht="13.5" thickBot="1">
      <c r="A13" s="1" t="s">
        <v>3</v>
      </c>
      <c r="B13" s="1" t="s">
        <v>4</v>
      </c>
      <c r="C13" s="1" t="s">
        <v>5</v>
      </c>
      <c r="D13" s="1">
        <v>4</v>
      </c>
      <c r="E13" s="1">
        <v>5</v>
      </c>
      <c r="F13" s="1">
        <v>6</v>
      </c>
      <c r="G13" s="1">
        <v>7</v>
      </c>
    </row>
    <row r="14" spans="1:7" ht="15.75">
      <c r="A14" s="33" t="s">
        <v>6</v>
      </c>
      <c r="B14" s="34"/>
      <c r="C14" s="35" t="s">
        <v>7</v>
      </c>
      <c r="D14" s="36">
        <f aca="true" t="shared" si="0" ref="D14:F15">D15</f>
        <v>10000</v>
      </c>
      <c r="E14" s="36">
        <f t="shared" si="0"/>
        <v>10000</v>
      </c>
      <c r="F14" s="37">
        <f t="shared" si="0"/>
        <v>0</v>
      </c>
      <c r="G14" s="41">
        <f aca="true" t="shared" si="1" ref="G14:G19">F14/E14*100</f>
        <v>0</v>
      </c>
    </row>
    <row r="15" spans="1:7" ht="15.75">
      <c r="A15" s="24"/>
      <c r="B15" s="15" t="s">
        <v>8</v>
      </c>
      <c r="C15" s="16" t="s">
        <v>9</v>
      </c>
      <c r="D15" s="17">
        <f t="shared" si="0"/>
        <v>10000</v>
      </c>
      <c r="E15" s="17">
        <f t="shared" si="0"/>
        <v>10000</v>
      </c>
      <c r="F15" s="19">
        <f t="shared" si="0"/>
        <v>0</v>
      </c>
      <c r="G15" s="46">
        <f t="shared" si="1"/>
        <v>0</v>
      </c>
    </row>
    <row r="16" spans="1:7" ht="15.75">
      <c r="A16" s="24"/>
      <c r="B16" s="15"/>
      <c r="C16" s="16" t="s">
        <v>10</v>
      </c>
      <c r="D16" s="17">
        <v>10000</v>
      </c>
      <c r="E16" s="17">
        <v>10000</v>
      </c>
      <c r="F16" s="19">
        <v>0</v>
      </c>
      <c r="G16" s="46">
        <f t="shared" si="1"/>
        <v>0</v>
      </c>
    </row>
    <row r="17" spans="1:7" ht="17.25" customHeight="1">
      <c r="A17" s="23" t="s">
        <v>12</v>
      </c>
      <c r="B17" s="12"/>
      <c r="C17" s="13" t="s">
        <v>13</v>
      </c>
      <c r="D17" s="14">
        <f>D18+D21</f>
        <v>140959</v>
      </c>
      <c r="E17" s="14">
        <f>E18+E21</f>
        <v>149664</v>
      </c>
      <c r="F17" s="18">
        <f>F18+F21</f>
        <v>62989</v>
      </c>
      <c r="G17" s="46">
        <f t="shared" si="1"/>
        <v>42.086941415437245</v>
      </c>
    </row>
    <row r="18" spans="1:7" ht="15.75">
      <c r="A18" s="24"/>
      <c r="B18" s="15" t="s">
        <v>14</v>
      </c>
      <c r="C18" s="16" t="s">
        <v>15</v>
      </c>
      <c r="D18" s="17">
        <f>D19</f>
        <v>108215</v>
      </c>
      <c r="E18" s="17">
        <f>E19</f>
        <v>116920</v>
      </c>
      <c r="F18" s="19">
        <f>F19</f>
        <v>55460</v>
      </c>
      <c r="G18" s="46">
        <f t="shared" si="1"/>
        <v>47.43414300376326</v>
      </c>
    </row>
    <row r="19" spans="1:7" ht="15.75">
      <c r="A19" s="24"/>
      <c r="B19" s="15"/>
      <c r="C19" s="16" t="s">
        <v>16</v>
      </c>
      <c r="D19" s="17">
        <v>108215</v>
      </c>
      <c r="E19" s="17">
        <v>116920</v>
      </c>
      <c r="F19" s="19">
        <v>55460</v>
      </c>
      <c r="G19" s="46">
        <f t="shared" si="1"/>
        <v>47.43414300376326</v>
      </c>
    </row>
    <row r="20" spans="1:7" ht="15.75">
      <c r="A20" s="24"/>
      <c r="B20" s="15"/>
      <c r="C20" s="16" t="s">
        <v>26</v>
      </c>
      <c r="D20" s="17">
        <v>0</v>
      </c>
      <c r="E20" s="17">
        <v>4745</v>
      </c>
      <c r="F20" s="19">
        <v>0</v>
      </c>
      <c r="G20" s="46">
        <v>0</v>
      </c>
    </row>
    <row r="21" spans="1:7" ht="15.75">
      <c r="A21" s="24"/>
      <c r="B21" s="15" t="s">
        <v>17</v>
      </c>
      <c r="C21" s="16" t="s">
        <v>18</v>
      </c>
      <c r="D21" s="17">
        <f>D22</f>
        <v>32744</v>
      </c>
      <c r="E21" s="17">
        <f>E22</f>
        <v>32744</v>
      </c>
      <c r="F21" s="19">
        <f>F22</f>
        <v>7529</v>
      </c>
      <c r="G21" s="46">
        <f aca="true" t="shared" si="2" ref="G21:G52">F21/E21*100</f>
        <v>22.993525531395065</v>
      </c>
    </row>
    <row r="22" spans="1:7" ht="15.75">
      <c r="A22" s="24"/>
      <c r="B22" s="15"/>
      <c r="C22" s="16" t="s">
        <v>16</v>
      </c>
      <c r="D22" s="17">
        <v>32744</v>
      </c>
      <c r="E22" s="17">
        <v>32744</v>
      </c>
      <c r="F22" s="19">
        <v>7529</v>
      </c>
      <c r="G22" s="46">
        <f t="shared" si="2"/>
        <v>22.993525531395065</v>
      </c>
    </row>
    <row r="23" spans="1:7" ht="15.75">
      <c r="A23" s="23" t="s">
        <v>19</v>
      </c>
      <c r="B23" s="12"/>
      <c r="C23" s="13" t="s">
        <v>20</v>
      </c>
      <c r="D23" s="14">
        <f>D24</f>
        <v>1000</v>
      </c>
      <c r="E23" s="14">
        <f>E24</f>
        <v>1000</v>
      </c>
      <c r="F23" s="18">
        <v>0</v>
      </c>
      <c r="G23" s="46">
        <f t="shared" si="2"/>
        <v>0</v>
      </c>
    </row>
    <row r="24" spans="1:7" ht="15.75">
      <c r="A24" s="24"/>
      <c r="B24" s="15" t="s">
        <v>21</v>
      </c>
      <c r="C24" s="16" t="s">
        <v>11</v>
      </c>
      <c r="D24" s="17">
        <f>D25</f>
        <v>1000</v>
      </c>
      <c r="E24" s="17">
        <f>E25</f>
        <v>1000</v>
      </c>
      <c r="F24" s="19">
        <v>0</v>
      </c>
      <c r="G24" s="46">
        <f t="shared" si="2"/>
        <v>0</v>
      </c>
    </row>
    <row r="25" spans="1:7" ht="15.75">
      <c r="A25" s="24"/>
      <c r="B25" s="15"/>
      <c r="C25" s="16" t="s">
        <v>16</v>
      </c>
      <c r="D25" s="17">
        <v>1000</v>
      </c>
      <c r="E25" s="17">
        <v>1000</v>
      </c>
      <c r="F25" s="19">
        <v>0</v>
      </c>
      <c r="G25" s="46">
        <f t="shared" si="2"/>
        <v>0</v>
      </c>
    </row>
    <row r="26" spans="1:7" ht="15.75">
      <c r="A26" s="23" t="s">
        <v>22</v>
      </c>
      <c r="B26" s="12"/>
      <c r="C26" s="13" t="s">
        <v>23</v>
      </c>
      <c r="D26" s="14">
        <f>D27</f>
        <v>4727970</v>
      </c>
      <c r="E26" s="14">
        <f>E27+E31</f>
        <v>7784774</v>
      </c>
      <c r="F26" s="18">
        <f>F27</f>
        <v>1717980</v>
      </c>
      <c r="G26" s="46">
        <f t="shared" si="2"/>
        <v>22.068463387633347</v>
      </c>
    </row>
    <row r="27" spans="1:7" ht="15.75">
      <c r="A27" s="24"/>
      <c r="B27" s="15" t="s">
        <v>24</v>
      </c>
      <c r="C27" s="16" t="s">
        <v>25</v>
      </c>
      <c r="D27" s="17">
        <f>D28+D30</f>
        <v>4727970</v>
      </c>
      <c r="E27" s="17">
        <f>E28+E30</f>
        <v>5814774</v>
      </c>
      <c r="F27" s="19">
        <f>F28+F30</f>
        <v>1717980</v>
      </c>
      <c r="G27" s="46">
        <f t="shared" si="2"/>
        <v>29.545086361052036</v>
      </c>
    </row>
    <row r="28" spans="1:7" ht="15.75">
      <c r="A28" s="24"/>
      <c r="B28" s="15"/>
      <c r="C28" s="16" t="s">
        <v>16</v>
      </c>
      <c r="D28" s="17">
        <v>1663850</v>
      </c>
      <c r="E28" s="17">
        <v>2097990</v>
      </c>
      <c r="F28" s="19">
        <v>1146865</v>
      </c>
      <c r="G28" s="46">
        <f t="shared" si="2"/>
        <v>54.66494120563014</v>
      </c>
    </row>
    <row r="29" spans="1:7" ht="15.75">
      <c r="A29" s="24"/>
      <c r="B29" s="15"/>
      <c r="C29" s="16" t="s">
        <v>26</v>
      </c>
      <c r="D29" s="17">
        <v>358250</v>
      </c>
      <c r="E29" s="17">
        <v>408991</v>
      </c>
      <c r="F29" s="19">
        <v>195648</v>
      </c>
      <c r="G29" s="46">
        <f t="shared" si="2"/>
        <v>47.83674946392463</v>
      </c>
    </row>
    <row r="30" spans="1:7" ht="15.75">
      <c r="A30" s="24"/>
      <c r="B30" s="15"/>
      <c r="C30" s="16" t="s">
        <v>27</v>
      </c>
      <c r="D30" s="19">
        <v>3064120</v>
      </c>
      <c r="E30" s="19">
        <v>3716784</v>
      </c>
      <c r="F30" s="19">
        <v>571115</v>
      </c>
      <c r="G30" s="46">
        <f t="shared" si="2"/>
        <v>15.365837778036065</v>
      </c>
    </row>
    <row r="31" spans="1:7" ht="15.75">
      <c r="A31" s="24"/>
      <c r="B31" s="15">
        <v>60078</v>
      </c>
      <c r="C31" s="16" t="s">
        <v>186</v>
      </c>
      <c r="D31" s="17">
        <v>0</v>
      </c>
      <c r="E31" s="19">
        <f>E32</f>
        <v>1970000</v>
      </c>
      <c r="F31" s="20">
        <v>0</v>
      </c>
      <c r="G31" s="46">
        <f t="shared" si="2"/>
        <v>0</v>
      </c>
    </row>
    <row r="32" spans="1:7" ht="15.75">
      <c r="A32" s="24"/>
      <c r="B32" s="15"/>
      <c r="C32" s="16" t="s">
        <v>16</v>
      </c>
      <c r="D32" s="19">
        <v>0</v>
      </c>
      <c r="E32" s="19">
        <v>1970000</v>
      </c>
      <c r="F32" s="20">
        <v>0</v>
      </c>
      <c r="G32" s="46">
        <f t="shared" si="2"/>
        <v>0</v>
      </c>
    </row>
    <row r="33" spans="1:7" ht="15.75">
      <c r="A33" s="23" t="s">
        <v>29</v>
      </c>
      <c r="B33" s="12"/>
      <c r="C33" s="13" t="s">
        <v>30</v>
      </c>
      <c r="D33" s="14">
        <f aca="true" t="shared" si="3" ref="D33:F34">D34</f>
        <v>65000</v>
      </c>
      <c r="E33" s="14">
        <f t="shared" si="3"/>
        <v>90332</v>
      </c>
      <c r="F33" s="18">
        <f t="shared" si="3"/>
        <v>51307</v>
      </c>
      <c r="G33" s="46">
        <f t="shared" si="2"/>
        <v>56.798255324801836</v>
      </c>
    </row>
    <row r="34" spans="1:7" ht="15.75">
      <c r="A34" s="24"/>
      <c r="B34" s="15" t="s">
        <v>31</v>
      </c>
      <c r="C34" s="16" t="s">
        <v>32</v>
      </c>
      <c r="D34" s="17">
        <f t="shared" si="3"/>
        <v>65000</v>
      </c>
      <c r="E34" s="17">
        <f t="shared" si="3"/>
        <v>90332</v>
      </c>
      <c r="F34" s="19">
        <f t="shared" si="3"/>
        <v>51307</v>
      </c>
      <c r="G34" s="46">
        <f t="shared" si="2"/>
        <v>56.798255324801836</v>
      </c>
    </row>
    <row r="35" spans="1:7" ht="15.75">
      <c r="A35" s="24"/>
      <c r="B35" s="15"/>
      <c r="C35" s="16" t="s">
        <v>16</v>
      </c>
      <c r="D35" s="17">
        <v>65000</v>
      </c>
      <c r="E35" s="17">
        <v>90332</v>
      </c>
      <c r="F35" s="19">
        <v>51307</v>
      </c>
      <c r="G35" s="46">
        <f t="shared" si="2"/>
        <v>56.798255324801836</v>
      </c>
    </row>
    <row r="36" spans="1:7" ht="15.75">
      <c r="A36" s="24"/>
      <c r="B36" s="15"/>
      <c r="C36" s="16" t="s">
        <v>26</v>
      </c>
      <c r="D36" s="17">
        <v>0</v>
      </c>
      <c r="E36" s="17">
        <v>4677</v>
      </c>
      <c r="F36" s="20">
        <v>4447</v>
      </c>
      <c r="G36" s="46">
        <f t="shared" si="2"/>
        <v>95.08231772503741</v>
      </c>
    </row>
    <row r="37" spans="1:7" ht="15.75">
      <c r="A37" s="23" t="s">
        <v>33</v>
      </c>
      <c r="B37" s="12"/>
      <c r="C37" s="13" t="s">
        <v>34</v>
      </c>
      <c r="D37" s="14">
        <f>D38</f>
        <v>180000</v>
      </c>
      <c r="E37" s="14">
        <f>E38</f>
        <v>257666</v>
      </c>
      <c r="F37" s="18">
        <f>F38</f>
        <v>172837</v>
      </c>
      <c r="G37" s="46">
        <f t="shared" si="2"/>
        <v>67.07792258194716</v>
      </c>
    </row>
    <row r="38" spans="1:7" ht="15.75">
      <c r="A38" s="24"/>
      <c r="B38" s="15" t="s">
        <v>35</v>
      </c>
      <c r="C38" s="16" t="s">
        <v>36</v>
      </c>
      <c r="D38" s="17">
        <v>180000</v>
      </c>
      <c r="E38" s="17">
        <f>E39</f>
        <v>257666</v>
      </c>
      <c r="F38" s="20">
        <f>F39</f>
        <v>172837</v>
      </c>
      <c r="G38" s="46">
        <f t="shared" si="2"/>
        <v>67.07792258194716</v>
      </c>
    </row>
    <row r="39" spans="1:7" ht="15.75">
      <c r="A39" s="24"/>
      <c r="B39" s="15"/>
      <c r="C39" s="16" t="s">
        <v>16</v>
      </c>
      <c r="D39" s="17">
        <v>180000</v>
      </c>
      <c r="E39" s="17">
        <v>257666</v>
      </c>
      <c r="F39" s="20">
        <v>172837</v>
      </c>
      <c r="G39" s="46">
        <f t="shared" si="2"/>
        <v>67.07792258194716</v>
      </c>
    </row>
    <row r="40" spans="1:7" ht="15.75">
      <c r="A40" s="24"/>
      <c r="B40" s="15"/>
      <c r="C40" s="16" t="s">
        <v>26</v>
      </c>
      <c r="D40" s="17">
        <v>0</v>
      </c>
      <c r="E40" s="17">
        <v>2700</v>
      </c>
      <c r="F40" s="20">
        <v>1501</v>
      </c>
      <c r="G40" s="46">
        <f t="shared" si="2"/>
        <v>55.592592592592595</v>
      </c>
    </row>
    <row r="41" spans="1:7" ht="15.75">
      <c r="A41" s="23" t="s">
        <v>37</v>
      </c>
      <c r="B41" s="12"/>
      <c r="C41" s="13" t="s">
        <v>38</v>
      </c>
      <c r="D41" s="14">
        <f>D42+D44+D46+D48</f>
        <v>483830</v>
      </c>
      <c r="E41" s="14">
        <f>E42+E44+E46+E48</f>
        <v>513830</v>
      </c>
      <c r="F41" s="18">
        <f>F42+F44+F46+F48</f>
        <v>256098</v>
      </c>
      <c r="G41" s="46">
        <f t="shared" si="2"/>
        <v>49.84099799544596</v>
      </c>
    </row>
    <row r="42" spans="1:7" ht="15.75">
      <c r="A42" s="23"/>
      <c r="B42" s="15">
        <v>71012</v>
      </c>
      <c r="C42" s="16" t="s">
        <v>172</v>
      </c>
      <c r="D42" s="17">
        <f>D43</f>
        <v>90000</v>
      </c>
      <c r="E42" s="19">
        <f>E43</f>
        <v>120000</v>
      </c>
      <c r="F42" s="19">
        <f>F43</f>
        <v>45000</v>
      </c>
      <c r="G42" s="46">
        <f t="shared" si="2"/>
        <v>37.5</v>
      </c>
    </row>
    <row r="43" spans="1:7" ht="15.75">
      <c r="A43" s="23"/>
      <c r="B43" s="12"/>
      <c r="C43" s="16" t="s">
        <v>16</v>
      </c>
      <c r="D43" s="17">
        <v>90000</v>
      </c>
      <c r="E43" s="19">
        <v>120000</v>
      </c>
      <c r="F43" s="19">
        <v>45000</v>
      </c>
      <c r="G43" s="46">
        <f t="shared" si="2"/>
        <v>37.5</v>
      </c>
    </row>
    <row r="44" spans="1:7" ht="15.75">
      <c r="A44" s="24"/>
      <c r="B44" s="15" t="s">
        <v>39</v>
      </c>
      <c r="C44" s="16" t="s">
        <v>40</v>
      </c>
      <c r="D44" s="17">
        <f>D45</f>
        <v>25000</v>
      </c>
      <c r="E44" s="17">
        <f>E45</f>
        <v>25000</v>
      </c>
      <c r="F44" s="19">
        <f>F45</f>
        <v>12500</v>
      </c>
      <c r="G44" s="46">
        <f t="shared" si="2"/>
        <v>50</v>
      </c>
    </row>
    <row r="45" spans="1:7" ht="15.75">
      <c r="A45" s="24"/>
      <c r="B45" s="15"/>
      <c r="C45" s="16" t="s">
        <v>16</v>
      </c>
      <c r="D45" s="17">
        <v>25000</v>
      </c>
      <c r="E45" s="17">
        <v>25000</v>
      </c>
      <c r="F45" s="19">
        <v>12500</v>
      </c>
      <c r="G45" s="46">
        <f t="shared" si="2"/>
        <v>50</v>
      </c>
    </row>
    <row r="46" spans="1:7" ht="15.75">
      <c r="A46" s="24"/>
      <c r="B46" s="15" t="s">
        <v>41</v>
      </c>
      <c r="C46" s="16" t="s">
        <v>42</v>
      </c>
      <c r="D46" s="17">
        <f>D47</f>
        <v>13980</v>
      </c>
      <c r="E46" s="17">
        <f>E47</f>
        <v>13980</v>
      </c>
      <c r="F46" s="19">
        <f>F47</f>
        <v>12000</v>
      </c>
      <c r="G46" s="46">
        <f t="shared" si="2"/>
        <v>85.83690987124464</v>
      </c>
    </row>
    <row r="47" spans="1:7" ht="15.75">
      <c r="A47" s="24"/>
      <c r="B47" s="15"/>
      <c r="C47" s="16" t="s">
        <v>16</v>
      </c>
      <c r="D47" s="17">
        <v>13980</v>
      </c>
      <c r="E47" s="17">
        <v>13980</v>
      </c>
      <c r="F47" s="19">
        <v>12000</v>
      </c>
      <c r="G47" s="46">
        <f t="shared" si="2"/>
        <v>85.83690987124464</v>
      </c>
    </row>
    <row r="48" spans="1:7" ht="15.75">
      <c r="A48" s="24"/>
      <c r="B48" s="15" t="s">
        <v>43</v>
      </c>
      <c r="C48" s="16" t="s">
        <v>44</v>
      </c>
      <c r="D48" s="17">
        <f>D49+D51</f>
        <v>354850</v>
      </c>
      <c r="E48" s="17">
        <f>E49+E51</f>
        <v>354850</v>
      </c>
      <c r="F48" s="19">
        <f>F49+F51</f>
        <v>186598</v>
      </c>
      <c r="G48" s="46">
        <f t="shared" si="2"/>
        <v>52.58503593067493</v>
      </c>
    </row>
    <row r="49" spans="1:7" ht="15.75">
      <c r="A49" s="24"/>
      <c r="B49" s="15"/>
      <c r="C49" s="16" t="s">
        <v>45</v>
      </c>
      <c r="D49" s="17">
        <v>304850</v>
      </c>
      <c r="E49" s="17">
        <v>305840</v>
      </c>
      <c r="F49" s="19">
        <v>137588</v>
      </c>
      <c r="G49" s="46">
        <f t="shared" si="2"/>
        <v>44.986921266021454</v>
      </c>
    </row>
    <row r="50" spans="1:7" ht="15.75">
      <c r="A50" s="24"/>
      <c r="B50" s="15"/>
      <c r="C50" s="16" t="s">
        <v>46</v>
      </c>
      <c r="D50" s="17">
        <v>230000</v>
      </c>
      <c r="E50" s="17">
        <v>230000</v>
      </c>
      <c r="F50" s="19">
        <v>113225</v>
      </c>
      <c r="G50" s="46">
        <f t="shared" si="2"/>
        <v>49.22826086956522</v>
      </c>
    </row>
    <row r="51" spans="1:7" ht="15.75">
      <c r="A51" s="24"/>
      <c r="B51" s="15"/>
      <c r="C51" s="16" t="s">
        <v>28</v>
      </c>
      <c r="D51" s="17">
        <v>50000</v>
      </c>
      <c r="E51" s="17">
        <v>49010</v>
      </c>
      <c r="F51" s="20">
        <v>49010</v>
      </c>
      <c r="G51" s="46">
        <f t="shared" si="2"/>
        <v>100</v>
      </c>
    </row>
    <row r="52" spans="1:7" ht="15.75">
      <c r="A52" s="23" t="s">
        <v>47</v>
      </c>
      <c r="B52" s="12"/>
      <c r="C52" s="13" t="s">
        <v>48</v>
      </c>
      <c r="D52" s="14">
        <f>D53+D56+D59+D66+D69</f>
        <v>7274720</v>
      </c>
      <c r="E52" s="14">
        <f>E53+E56+E59+E63+E66+E69</f>
        <v>7581220</v>
      </c>
      <c r="F52" s="18">
        <f>F53+F56+F59+F63+F66+F69</f>
        <v>3471424</v>
      </c>
      <c r="G52" s="46">
        <f t="shared" si="2"/>
        <v>45.789780536641864</v>
      </c>
    </row>
    <row r="53" spans="1:7" ht="15.75">
      <c r="A53" s="24"/>
      <c r="B53" s="15" t="s">
        <v>49</v>
      </c>
      <c r="C53" s="16" t="s">
        <v>50</v>
      </c>
      <c r="D53" s="17">
        <f>D54</f>
        <v>438820</v>
      </c>
      <c r="E53" s="17">
        <f>E54</f>
        <v>460605</v>
      </c>
      <c r="F53" s="19">
        <f>F54</f>
        <v>220564</v>
      </c>
      <c r="G53" s="46">
        <f aca="true" t="shared" si="4" ref="G53:G84">F53/E53*100</f>
        <v>47.88571552631865</v>
      </c>
    </row>
    <row r="54" spans="1:7" ht="15.75">
      <c r="A54" s="24"/>
      <c r="B54" s="15"/>
      <c r="C54" s="16" t="s">
        <v>51</v>
      </c>
      <c r="D54" s="17">
        <v>438820</v>
      </c>
      <c r="E54" s="17">
        <v>460605</v>
      </c>
      <c r="F54" s="19">
        <v>220564</v>
      </c>
      <c r="G54" s="46">
        <f t="shared" si="4"/>
        <v>47.88571552631865</v>
      </c>
    </row>
    <row r="55" spans="1:7" ht="15.75">
      <c r="A55" s="24"/>
      <c r="B55" s="15"/>
      <c r="C55" s="16" t="s">
        <v>52</v>
      </c>
      <c r="D55" s="17">
        <v>381750</v>
      </c>
      <c r="E55" s="17">
        <v>404261</v>
      </c>
      <c r="F55" s="19">
        <v>178699</v>
      </c>
      <c r="G55" s="46">
        <f t="shared" si="4"/>
        <v>44.203868293008725</v>
      </c>
    </row>
    <row r="56" spans="1:7" ht="15.75">
      <c r="A56" s="24"/>
      <c r="B56" s="15" t="s">
        <v>53</v>
      </c>
      <c r="C56" s="16" t="s">
        <v>54</v>
      </c>
      <c r="D56" s="17">
        <f>D57</f>
        <v>344000</v>
      </c>
      <c r="E56" s="17">
        <f>E57</f>
        <v>344000</v>
      </c>
      <c r="F56" s="19">
        <f>F57</f>
        <v>150778</v>
      </c>
      <c r="G56" s="46">
        <f t="shared" si="4"/>
        <v>43.830813953488374</v>
      </c>
    </row>
    <row r="57" spans="1:7" ht="15.75">
      <c r="A57" s="24"/>
      <c r="B57" s="15"/>
      <c r="C57" s="16" t="s">
        <v>16</v>
      </c>
      <c r="D57" s="17">
        <v>344000</v>
      </c>
      <c r="E57" s="17">
        <v>344000</v>
      </c>
      <c r="F57" s="19">
        <v>150778</v>
      </c>
      <c r="G57" s="46">
        <f t="shared" si="4"/>
        <v>43.830813953488374</v>
      </c>
    </row>
    <row r="58" spans="1:7" ht="15.75">
      <c r="A58" s="24"/>
      <c r="B58" s="15"/>
      <c r="C58" s="16" t="s">
        <v>55</v>
      </c>
      <c r="D58" s="17">
        <v>315000</v>
      </c>
      <c r="E58" s="17">
        <v>315000</v>
      </c>
      <c r="F58" s="19">
        <v>140853</v>
      </c>
      <c r="G58" s="46">
        <f t="shared" si="4"/>
        <v>44.7152380952381</v>
      </c>
    </row>
    <row r="59" spans="1:7" ht="15.75">
      <c r="A59" s="24"/>
      <c r="B59" s="15" t="s">
        <v>56</v>
      </c>
      <c r="C59" s="16" t="s">
        <v>57</v>
      </c>
      <c r="D59" s="17">
        <f>D60</f>
        <v>6369900</v>
      </c>
      <c r="E59" s="17">
        <f>E60+E62</f>
        <v>6592567</v>
      </c>
      <c r="F59" s="19">
        <f>F60</f>
        <v>2963859</v>
      </c>
      <c r="G59" s="46">
        <f t="shared" si="4"/>
        <v>44.9575863241132</v>
      </c>
    </row>
    <row r="60" spans="1:7" ht="15.75">
      <c r="A60" s="24"/>
      <c r="B60" s="15"/>
      <c r="C60" s="16" t="s">
        <v>16</v>
      </c>
      <c r="D60" s="17">
        <v>6369900</v>
      </c>
      <c r="E60" s="17">
        <v>6562567</v>
      </c>
      <c r="F60" s="19">
        <v>2963859</v>
      </c>
      <c r="G60" s="46">
        <f t="shared" si="4"/>
        <v>45.163104620493776</v>
      </c>
    </row>
    <row r="61" spans="1:7" ht="15.75">
      <c r="A61" s="24"/>
      <c r="B61" s="15"/>
      <c r="C61" s="16" t="s">
        <v>26</v>
      </c>
      <c r="D61" s="17">
        <v>4632500</v>
      </c>
      <c r="E61" s="17">
        <v>4816584</v>
      </c>
      <c r="F61" s="19">
        <v>2181484</v>
      </c>
      <c r="G61" s="46">
        <f t="shared" si="4"/>
        <v>45.291102573940364</v>
      </c>
    </row>
    <row r="62" spans="1:7" ht="15.75">
      <c r="A62" s="24"/>
      <c r="B62" s="15"/>
      <c r="C62" s="16" t="s">
        <v>27</v>
      </c>
      <c r="D62" s="17">
        <v>0</v>
      </c>
      <c r="E62" s="17">
        <v>30000</v>
      </c>
      <c r="F62" s="19">
        <v>0</v>
      </c>
      <c r="G62" s="46">
        <f t="shared" si="4"/>
        <v>0</v>
      </c>
    </row>
    <row r="63" spans="1:7" ht="15.75">
      <c r="A63" s="24"/>
      <c r="B63" s="15">
        <v>75045</v>
      </c>
      <c r="C63" s="16" t="s">
        <v>190</v>
      </c>
      <c r="D63" s="17">
        <v>0</v>
      </c>
      <c r="E63" s="17">
        <f>E64</f>
        <v>53728</v>
      </c>
      <c r="F63" s="19">
        <f>F64</f>
        <v>53729</v>
      </c>
      <c r="G63" s="46">
        <f t="shared" si="4"/>
        <v>100.00186122692078</v>
      </c>
    </row>
    <row r="64" spans="1:7" ht="15.75">
      <c r="A64" s="24"/>
      <c r="B64" s="15"/>
      <c r="C64" s="16" t="s">
        <v>16</v>
      </c>
      <c r="D64" s="17">
        <v>0</v>
      </c>
      <c r="E64" s="17">
        <v>53728</v>
      </c>
      <c r="F64" s="19">
        <v>53729</v>
      </c>
      <c r="G64" s="46">
        <f t="shared" si="4"/>
        <v>100.00186122692078</v>
      </c>
    </row>
    <row r="65" spans="1:7" ht="15.75">
      <c r="A65" s="24"/>
      <c r="B65" s="15"/>
      <c r="C65" s="16" t="s">
        <v>26</v>
      </c>
      <c r="D65" s="17">
        <v>0</v>
      </c>
      <c r="E65" s="17">
        <v>13881</v>
      </c>
      <c r="F65" s="19">
        <v>13882</v>
      </c>
      <c r="G65" s="46">
        <f t="shared" si="4"/>
        <v>100.00720409192421</v>
      </c>
    </row>
    <row r="66" spans="1:10" ht="15.75">
      <c r="A66" s="24"/>
      <c r="B66" s="15">
        <v>75075</v>
      </c>
      <c r="C66" s="16" t="s">
        <v>59</v>
      </c>
      <c r="D66" s="17">
        <f>D67</f>
        <v>50000</v>
      </c>
      <c r="E66" s="17">
        <f>E67</f>
        <v>50000</v>
      </c>
      <c r="F66" s="19">
        <f>F67</f>
        <v>35191</v>
      </c>
      <c r="G66" s="46">
        <f t="shared" si="4"/>
        <v>70.382</v>
      </c>
      <c r="I66" s="47"/>
      <c r="J66" s="47">
        <v>262938</v>
      </c>
    </row>
    <row r="67" spans="1:10" ht="15.75">
      <c r="A67" s="24"/>
      <c r="B67" s="15"/>
      <c r="C67" s="16" t="s">
        <v>58</v>
      </c>
      <c r="D67" s="17">
        <v>50000</v>
      </c>
      <c r="E67" s="17">
        <v>50000</v>
      </c>
      <c r="F67" s="19">
        <v>35191</v>
      </c>
      <c r="G67" s="46">
        <f t="shared" si="4"/>
        <v>70.382</v>
      </c>
      <c r="I67" s="47"/>
      <c r="J67" s="47">
        <v>14086</v>
      </c>
    </row>
    <row r="68" spans="1:10" ht="15.75">
      <c r="A68" s="24"/>
      <c r="B68" s="15"/>
      <c r="C68" s="16" t="s">
        <v>193</v>
      </c>
      <c r="D68" s="17">
        <v>20000</v>
      </c>
      <c r="E68" s="17">
        <v>18000</v>
      </c>
      <c r="F68" s="19">
        <v>9000</v>
      </c>
      <c r="G68" s="46">
        <f t="shared" si="4"/>
        <v>50</v>
      </c>
      <c r="I68" s="47"/>
      <c r="J68" s="47"/>
    </row>
    <row r="69" spans="1:10" ht="15.75">
      <c r="A69" s="24"/>
      <c r="B69" s="15" t="s">
        <v>60</v>
      </c>
      <c r="C69" s="16" t="s">
        <v>11</v>
      </c>
      <c r="D69" s="17">
        <f>D70</f>
        <v>72000</v>
      </c>
      <c r="E69" s="17">
        <f>E70</f>
        <v>80320</v>
      </c>
      <c r="F69" s="20">
        <f>F70</f>
        <v>47303</v>
      </c>
      <c r="G69" s="46">
        <f t="shared" si="4"/>
        <v>58.893177290836654</v>
      </c>
      <c r="I69" s="47"/>
      <c r="J69" s="47">
        <v>4805</v>
      </c>
    </row>
    <row r="70" spans="1:10" ht="15.75">
      <c r="A70" s="24"/>
      <c r="B70" s="15"/>
      <c r="C70" s="16" t="s">
        <v>16</v>
      </c>
      <c r="D70" s="17">
        <v>72000</v>
      </c>
      <c r="E70" s="17">
        <v>80320</v>
      </c>
      <c r="F70" s="20">
        <v>47303</v>
      </c>
      <c r="G70" s="46">
        <f t="shared" si="4"/>
        <v>58.893177290836654</v>
      </c>
      <c r="I70" s="47"/>
      <c r="J70" s="47">
        <v>111564</v>
      </c>
    </row>
    <row r="71" spans="1:10" ht="15.75">
      <c r="A71" s="23" t="s">
        <v>61</v>
      </c>
      <c r="B71" s="12"/>
      <c r="C71" s="13" t="s">
        <v>62</v>
      </c>
      <c r="D71" s="18">
        <f aca="true" t="shared" si="5" ref="D71:F72">D72</f>
        <v>900</v>
      </c>
      <c r="E71" s="14">
        <f t="shared" si="5"/>
        <v>900</v>
      </c>
      <c r="F71" s="18">
        <f t="shared" si="5"/>
        <v>390</v>
      </c>
      <c r="G71" s="46">
        <f t="shared" si="4"/>
        <v>43.333333333333336</v>
      </c>
      <c r="H71" s="8">
        <f>SUM(E16+E19+E22+E25+E28+E32+E35+E39+E43+E45+E47+E49+E54+E57+E60+E64+E67+E70)</f>
        <v>12592692</v>
      </c>
      <c r="I71" s="8">
        <f>SUM(F16+F19+F22+F25+F28+F32+F35+F39+F43+F45+F47+F49+F54+F57+F60+F64+F67+F70)</f>
        <v>5112510</v>
      </c>
      <c r="J71" s="47">
        <v>258316</v>
      </c>
    </row>
    <row r="72" spans="1:10" ht="15.75">
      <c r="A72" s="23"/>
      <c r="B72" s="15" t="s">
        <v>63</v>
      </c>
      <c r="C72" s="16" t="s">
        <v>64</v>
      </c>
      <c r="D72" s="19">
        <f t="shared" si="5"/>
        <v>900</v>
      </c>
      <c r="E72" s="17">
        <f t="shared" si="5"/>
        <v>900</v>
      </c>
      <c r="F72" s="19">
        <f t="shared" si="5"/>
        <v>390</v>
      </c>
      <c r="G72" s="46">
        <f t="shared" si="4"/>
        <v>43.333333333333336</v>
      </c>
      <c r="I72" s="47"/>
      <c r="J72" s="47">
        <v>3184364</v>
      </c>
    </row>
    <row r="73" spans="1:10" ht="15.75">
      <c r="A73" s="23"/>
      <c r="B73" s="12"/>
      <c r="C73" s="16" t="s">
        <v>58</v>
      </c>
      <c r="D73" s="19">
        <v>900</v>
      </c>
      <c r="E73" s="17">
        <v>900</v>
      </c>
      <c r="F73" s="19">
        <v>390</v>
      </c>
      <c r="G73" s="46">
        <f t="shared" si="4"/>
        <v>43.333333333333336</v>
      </c>
      <c r="I73" s="10"/>
      <c r="J73" s="10">
        <v>240956</v>
      </c>
    </row>
    <row r="74" spans="1:10" ht="16.5" customHeight="1">
      <c r="A74" s="23" t="s">
        <v>65</v>
      </c>
      <c r="B74" s="12"/>
      <c r="C74" s="13" t="s">
        <v>66</v>
      </c>
      <c r="D74" s="14">
        <f>D75+D77+D79</f>
        <v>18000</v>
      </c>
      <c r="E74" s="14">
        <f>E75+E77+E79</f>
        <v>19000</v>
      </c>
      <c r="F74" s="18">
        <f>F77+F79</f>
        <v>9911</v>
      </c>
      <c r="G74" s="46">
        <f t="shared" si="4"/>
        <v>52.16315789473684</v>
      </c>
      <c r="I74" s="47"/>
      <c r="J74" s="47">
        <v>1836188</v>
      </c>
    </row>
    <row r="75" spans="1:10" ht="16.5" customHeight="1">
      <c r="A75" s="23"/>
      <c r="B75" s="38">
        <v>75414</v>
      </c>
      <c r="C75" s="39" t="s">
        <v>191</v>
      </c>
      <c r="D75" s="40">
        <v>1000</v>
      </c>
      <c r="E75" s="40">
        <f>E76</f>
        <v>1000</v>
      </c>
      <c r="F75" s="20">
        <v>0</v>
      </c>
      <c r="G75" s="46">
        <f t="shared" si="4"/>
        <v>0</v>
      </c>
      <c r="I75" s="47"/>
      <c r="J75" s="47"/>
    </row>
    <row r="76" spans="1:10" ht="16.5" customHeight="1">
      <c r="A76" s="23"/>
      <c r="B76" s="12"/>
      <c r="C76" s="16" t="s">
        <v>58</v>
      </c>
      <c r="D76" s="40">
        <v>1000</v>
      </c>
      <c r="E76" s="40">
        <v>1000</v>
      </c>
      <c r="F76" s="20">
        <v>0</v>
      </c>
      <c r="G76" s="46">
        <f t="shared" si="4"/>
        <v>0</v>
      </c>
      <c r="I76" s="47"/>
      <c r="J76" s="47"/>
    </row>
    <row r="77" spans="1:10" ht="15.75">
      <c r="A77" s="24"/>
      <c r="B77" s="15" t="s">
        <v>68</v>
      </c>
      <c r="C77" s="16" t="s">
        <v>69</v>
      </c>
      <c r="D77" s="17">
        <f>D78</f>
        <v>6500</v>
      </c>
      <c r="E77" s="17">
        <f>E78</f>
        <v>7500</v>
      </c>
      <c r="F77" s="19">
        <f>F78</f>
        <v>2169</v>
      </c>
      <c r="G77" s="46">
        <f t="shared" si="4"/>
        <v>28.92</v>
      </c>
      <c r="I77" s="47"/>
      <c r="J77" s="47">
        <v>554863</v>
      </c>
    </row>
    <row r="78" spans="1:10" ht="15.75">
      <c r="A78" s="24"/>
      <c r="B78" s="15"/>
      <c r="C78" s="16" t="s">
        <v>58</v>
      </c>
      <c r="D78" s="17">
        <v>6500</v>
      </c>
      <c r="E78" s="17">
        <v>7500</v>
      </c>
      <c r="F78" s="19">
        <v>2169</v>
      </c>
      <c r="G78" s="46">
        <f t="shared" si="4"/>
        <v>28.92</v>
      </c>
      <c r="I78" s="47"/>
      <c r="J78" s="47">
        <v>1455920</v>
      </c>
    </row>
    <row r="79" spans="1:10" ht="15.75">
      <c r="A79" s="24"/>
      <c r="B79" s="15" t="s">
        <v>70</v>
      </c>
      <c r="C79" s="16" t="s">
        <v>11</v>
      </c>
      <c r="D79" s="17">
        <f>D80</f>
        <v>10500</v>
      </c>
      <c r="E79" s="17">
        <f>E80</f>
        <v>10500</v>
      </c>
      <c r="F79" s="19">
        <f>F80</f>
        <v>7742</v>
      </c>
      <c r="G79" s="46">
        <f t="shared" si="4"/>
        <v>73.73333333333333</v>
      </c>
      <c r="I79" s="47"/>
      <c r="J79" s="47">
        <v>190248</v>
      </c>
    </row>
    <row r="80" spans="1:10" ht="15.75">
      <c r="A80" s="24"/>
      <c r="B80" s="15"/>
      <c r="C80" s="16" t="s">
        <v>58</v>
      </c>
      <c r="D80" s="17">
        <v>10500</v>
      </c>
      <c r="E80" s="17">
        <v>10500</v>
      </c>
      <c r="F80" s="19">
        <v>7742</v>
      </c>
      <c r="G80" s="46">
        <f t="shared" si="4"/>
        <v>73.73333333333333</v>
      </c>
      <c r="I80" s="47"/>
      <c r="J80" s="47">
        <v>17662</v>
      </c>
    </row>
    <row r="81" spans="1:10" ht="15.75">
      <c r="A81" s="23" t="s">
        <v>71</v>
      </c>
      <c r="B81" s="12"/>
      <c r="C81" s="13" t="s">
        <v>72</v>
      </c>
      <c r="D81" s="14">
        <f aca="true" t="shared" si="6" ref="D81:F82">D82</f>
        <v>1500000</v>
      </c>
      <c r="E81" s="14">
        <f t="shared" si="6"/>
        <v>1500000</v>
      </c>
      <c r="F81" s="18">
        <f t="shared" si="6"/>
        <v>558790</v>
      </c>
      <c r="G81" s="46">
        <f t="shared" si="4"/>
        <v>37.25266666666667</v>
      </c>
      <c r="I81" s="47"/>
      <c r="J81" s="47">
        <v>660</v>
      </c>
    </row>
    <row r="82" spans="1:10" ht="31.5">
      <c r="A82" s="24"/>
      <c r="B82" s="15" t="s">
        <v>73</v>
      </c>
      <c r="C82" s="16" t="s">
        <v>171</v>
      </c>
      <c r="D82" s="17">
        <f t="shared" si="6"/>
        <v>1500000</v>
      </c>
      <c r="E82" s="17">
        <f t="shared" si="6"/>
        <v>1500000</v>
      </c>
      <c r="F82" s="19">
        <f t="shared" si="6"/>
        <v>558790</v>
      </c>
      <c r="G82" s="46">
        <f t="shared" si="4"/>
        <v>37.25266666666667</v>
      </c>
      <c r="I82" s="47"/>
      <c r="J82" s="47">
        <v>565651</v>
      </c>
    </row>
    <row r="83" spans="1:10" ht="15.75">
      <c r="A83" s="24"/>
      <c r="B83" s="15"/>
      <c r="C83" s="16" t="s">
        <v>16</v>
      </c>
      <c r="D83" s="17">
        <v>1500000</v>
      </c>
      <c r="E83" s="17">
        <v>1500000</v>
      </c>
      <c r="F83" s="19">
        <v>558790</v>
      </c>
      <c r="G83" s="46">
        <f t="shared" si="4"/>
        <v>37.25266666666667</v>
      </c>
      <c r="I83" s="47"/>
      <c r="J83" s="47">
        <v>3240734</v>
      </c>
    </row>
    <row r="84" spans="1:10" ht="15.75">
      <c r="A84" s="23" t="s">
        <v>74</v>
      </c>
      <c r="B84" s="12"/>
      <c r="C84" s="13" t="s">
        <v>75</v>
      </c>
      <c r="D84" s="18">
        <f>D85</f>
        <v>350000</v>
      </c>
      <c r="E84" s="18">
        <f>E85</f>
        <v>423471</v>
      </c>
      <c r="F84" s="18">
        <v>0</v>
      </c>
      <c r="G84" s="46">
        <f t="shared" si="4"/>
        <v>0</v>
      </c>
      <c r="I84" s="47"/>
      <c r="J84" s="47">
        <v>34376</v>
      </c>
    </row>
    <row r="85" spans="1:10" ht="15.75">
      <c r="A85" s="23"/>
      <c r="B85" s="15" t="s">
        <v>76</v>
      </c>
      <c r="C85" s="16" t="s">
        <v>77</v>
      </c>
      <c r="D85" s="19">
        <v>350000</v>
      </c>
      <c r="E85" s="19">
        <v>423471</v>
      </c>
      <c r="F85" s="18">
        <v>0</v>
      </c>
      <c r="G85" s="46">
        <f>F85/E85*100</f>
        <v>0</v>
      </c>
      <c r="I85" s="47"/>
      <c r="J85" s="47">
        <v>302092</v>
      </c>
    </row>
    <row r="86" spans="1:10" ht="15.75">
      <c r="A86" s="23"/>
      <c r="B86" s="15"/>
      <c r="C86" s="21" t="s">
        <v>178</v>
      </c>
      <c r="D86" s="17">
        <v>0</v>
      </c>
      <c r="E86" s="17">
        <v>0</v>
      </c>
      <c r="F86" s="18">
        <v>0</v>
      </c>
      <c r="G86" s="46">
        <v>0</v>
      </c>
      <c r="I86" s="47"/>
      <c r="J86" s="47">
        <v>1533606</v>
      </c>
    </row>
    <row r="87" spans="1:10" ht="15.75">
      <c r="A87" s="23"/>
      <c r="B87" s="15"/>
      <c r="C87" s="16" t="s">
        <v>175</v>
      </c>
      <c r="D87" s="17">
        <v>0</v>
      </c>
      <c r="E87" s="17">
        <v>0</v>
      </c>
      <c r="F87" s="18">
        <v>0</v>
      </c>
      <c r="G87" s="46">
        <v>0</v>
      </c>
      <c r="I87" s="47"/>
      <c r="J87" s="47">
        <v>110737</v>
      </c>
    </row>
    <row r="88" spans="1:10" ht="15.75">
      <c r="A88" s="23" t="s">
        <v>78</v>
      </c>
      <c r="B88" s="12"/>
      <c r="C88" s="13" t="s">
        <v>79</v>
      </c>
      <c r="D88" s="14">
        <f>D89+D93+D97+D102+D104+D107+D110+D113+D116+D118</f>
        <v>9712769</v>
      </c>
      <c r="E88" s="14">
        <f>E89+E93+E97+E102+E104+E107+E110+E113+E116+E118</f>
        <v>10091324</v>
      </c>
      <c r="F88" s="18">
        <f>F89+F93+F97+F102+F104+F107+F110+F113+F116+F118</f>
        <v>4692594</v>
      </c>
      <c r="G88" s="46">
        <f aca="true" t="shared" si="7" ref="G88:G95">F88/E88*100</f>
        <v>46.50127178554568</v>
      </c>
      <c r="I88" s="47"/>
      <c r="J88" s="47">
        <v>112369</v>
      </c>
    </row>
    <row r="89" spans="1:10" ht="15.75">
      <c r="A89" s="24"/>
      <c r="B89" s="15" t="s">
        <v>80</v>
      </c>
      <c r="C89" s="16" t="s">
        <v>81</v>
      </c>
      <c r="D89" s="17">
        <f>D90</f>
        <v>1199247</v>
      </c>
      <c r="E89" s="17">
        <f>E90</f>
        <v>1241976</v>
      </c>
      <c r="F89" s="19">
        <f>F90</f>
        <v>582949</v>
      </c>
      <c r="G89" s="46">
        <f t="shared" si="7"/>
        <v>46.937219398764555</v>
      </c>
      <c r="I89" s="47"/>
      <c r="J89" s="47">
        <v>1029207</v>
      </c>
    </row>
    <row r="90" spans="1:10" ht="15.75">
      <c r="A90" s="24"/>
      <c r="B90" s="15"/>
      <c r="C90" s="16" t="s">
        <v>16</v>
      </c>
      <c r="D90" s="17">
        <v>1199247</v>
      </c>
      <c r="E90" s="17">
        <v>1241976</v>
      </c>
      <c r="F90" s="19">
        <v>582949</v>
      </c>
      <c r="G90" s="46">
        <f t="shared" si="7"/>
        <v>46.937219398764555</v>
      </c>
      <c r="I90" s="47"/>
      <c r="J90" s="47">
        <v>510</v>
      </c>
    </row>
    <row r="91" spans="1:10" ht="15.75">
      <c r="A91" s="24"/>
      <c r="B91" s="15"/>
      <c r="C91" s="16" t="s">
        <v>26</v>
      </c>
      <c r="D91" s="17">
        <v>508218</v>
      </c>
      <c r="E91" s="17">
        <v>549432</v>
      </c>
      <c r="F91" s="19">
        <v>226153</v>
      </c>
      <c r="G91" s="46">
        <f t="shared" si="7"/>
        <v>41.16123560331397</v>
      </c>
      <c r="I91" s="47"/>
      <c r="J91" s="47">
        <v>394156</v>
      </c>
    </row>
    <row r="92" spans="1:10" ht="15.75">
      <c r="A92" s="24"/>
      <c r="B92" s="15"/>
      <c r="C92" s="16" t="s">
        <v>82</v>
      </c>
      <c r="D92" s="17">
        <v>626796</v>
      </c>
      <c r="E92" s="17">
        <v>626796</v>
      </c>
      <c r="F92" s="19">
        <v>319060</v>
      </c>
      <c r="G92" s="46">
        <f t="shared" si="7"/>
        <v>50.90332420755716</v>
      </c>
      <c r="I92" s="47"/>
      <c r="J92" s="47">
        <v>223114</v>
      </c>
    </row>
    <row r="93" spans="1:10" ht="15.75">
      <c r="A93" s="24"/>
      <c r="B93" s="15" t="s">
        <v>83</v>
      </c>
      <c r="C93" s="16" t="s">
        <v>84</v>
      </c>
      <c r="D93" s="17">
        <f>D94+D96</f>
        <v>3476746</v>
      </c>
      <c r="E93" s="17">
        <f>E94</f>
        <v>3313880</v>
      </c>
      <c r="F93" s="19">
        <f>F94</f>
        <v>1592403</v>
      </c>
      <c r="G93" s="46">
        <f t="shared" si="7"/>
        <v>48.052524533175614</v>
      </c>
      <c r="I93" s="47"/>
      <c r="J93" s="47">
        <v>706298</v>
      </c>
    </row>
    <row r="94" spans="1:10" ht="15.75">
      <c r="A94" s="24"/>
      <c r="B94" s="15"/>
      <c r="C94" s="16" t="s">
        <v>16</v>
      </c>
      <c r="D94" s="17">
        <v>3436746</v>
      </c>
      <c r="E94" s="17">
        <v>3313880</v>
      </c>
      <c r="F94" s="19">
        <v>1592403</v>
      </c>
      <c r="G94" s="46">
        <f t="shared" si="7"/>
        <v>48.052524533175614</v>
      </c>
      <c r="I94" s="47"/>
      <c r="J94" s="47">
        <f>SUM(J66:J93)</f>
        <v>16385420</v>
      </c>
    </row>
    <row r="95" spans="1:7" ht="15.75">
      <c r="A95" s="24"/>
      <c r="B95" s="15"/>
      <c r="C95" s="16" t="s">
        <v>26</v>
      </c>
      <c r="D95" s="17">
        <v>2897548</v>
      </c>
      <c r="E95" s="17">
        <v>2841213</v>
      </c>
      <c r="F95" s="19">
        <v>1339170</v>
      </c>
      <c r="G95" s="46">
        <f t="shared" si="7"/>
        <v>47.13374182083497</v>
      </c>
    </row>
    <row r="96" spans="1:7" ht="15.75">
      <c r="A96" s="24"/>
      <c r="B96" s="15"/>
      <c r="C96" s="16" t="s">
        <v>67</v>
      </c>
      <c r="D96" s="19">
        <v>40000</v>
      </c>
      <c r="E96" s="17">
        <v>0</v>
      </c>
      <c r="F96" s="19">
        <v>0</v>
      </c>
      <c r="G96" s="46">
        <v>0</v>
      </c>
    </row>
    <row r="97" spans="1:7" ht="15.75">
      <c r="A97" s="24"/>
      <c r="B97" s="15" t="s">
        <v>85</v>
      </c>
      <c r="C97" s="16" t="s">
        <v>86</v>
      </c>
      <c r="D97" s="17">
        <f>D98+D100</f>
        <v>1362541</v>
      </c>
      <c r="E97" s="17">
        <v>1438021</v>
      </c>
      <c r="F97" s="19">
        <f>F98</f>
        <v>621733</v>
      </c>
      <c r="G97" s="46">
        <f aca="true" t="shared" si="8" ref="G97:G128">F97/E97*100</f>
        <v>43.23532132006417</v>
      </c>
    </row>
    <row r="98" spans="1:7" ht="15.75">
      <c r="A98" s="24"/>
      <c r="B98" s="15"/>
      <c r="C98" s="16" t="s">
        <v>16</v>
      </c>
      <c r="D98" s="17">
        <v>1340994</v>
      </c>
      <c r="E98" s="17">
        <f>E97-E100</f>
        <v>1416474</v>
      </c>
      <c r="F98" s="19">
        <v>621733</v>
      </c>
      <c r="G98" s="46">
        <f t="shared" si="8"/>
        <v>43.89300474276266</v>
      </c>
    </row>
    <row r="99" spans="1:7" ht="15.75">
      <c r="A99" s="24"/>
      <c r="B99" s="15"/>
      <c r="C99" s="16" t="s">
        <v>26</v>
      </c>
      <c r="D99" s="17">
        <v>933163</v>
      </c>
      <c r="E99" s="17">
        <v>1008643</v>
      </c>
      <c r="F99" s="19">
        <v>438835</v>
      </c>
      <c r="G99" s="46">
        <f t="shared" si="8"/>
        <v>43.50746498017634</v>
      </c>
    </row>
    <row r="100" spans="1:7" ht="15.75">
      <c r="A100" s="24"/>
      <c r="B100" s="15"/>
      <c r="C100" s="16" t="s">
        <v>188</v>
      </c>
      <c r="D100" s="17">
        <v>21547</v>
      </c>
      <c r="E100" s="17">
        <v>21547</v>
      </c>
      <c r="F100" s="19"/>
      <c r="G100" s="46">
        <f t="shared" si="8"/>
        <v>0</v>
      </c>
    </row>
    <row r="101" spans="1:7" ht="15.75">
      <c r="A101" s="24"/>
      <c r="B101" s="15"/>
      <c r="C101" s="16" t="s">
        <v>87</v>
      </c>
      <c r="D101" s="17">
        <v>221222</v>
      </c>
      <c r="E101" s="17">
        <v>221222</v>
      </c>
      <c r="F101" s="19">
        <v>99974</v>
      </c>
      <c r="G101" s="46">
        <f t="shared" si="8"/>
        <v>45.191707877155075</v>
      </c>
    </row>
    <row r="102" spans="1:7" ht="15.75">
      <c r="A102" s="24"/>
      <c r="B102" s="15" t="s">
        <v>88</v>
      </c>
      <c r="C102" s="16" t="s">
        <v>89</v>
      </c>
      <c r="D102" s="17">
        <f>D103</f>
        <v>41950</v>
      </c>
      <c r="E102" s="17">
        <f>E103</f>
        <v>34950</v>
      </c>
      <c r="F102" s="19">
        <f>F103</f>
        <v>9703</v>
      </c>
      <c r="G102" s="46">
        <f t="shared" si="8"/>
        <v>27.762517882689558</v>
      </c>
    </row>
    <row r="103" spans="1:7" ht="15.75">
      <c r="A103" s="24"/>
      <c r="B103" s="15"/>
      <c r="C103" s="16" t="s">
        <v>90</v>
      </c>
      <c r="D103" s="17">
        <v>41950</v>
      </c>
      <c r="E103" s="17">
        <v>34950</v>
      </c>
      <c r="F103" s="19">
        <v>9703</v>
      </c>
      <c r="G103" s="46">
        <f t="shared" si="8"/>
        <v>27.762517882689558</v>
      </c>
    </row>
    <row r="104" spans="1:7" ht="15.75">
      <c r="A104" s="24"/>
      <c r="B104" s="15" t="s">
        <v>91</v>
      </c>
      <c r="C104" s="16" t="s">
        <v>92</v>
      </c>
      <c r="D104" s="17">
        <f>D105</f>
        <v>2032165</v>
      </c>
      <c r="E104" s="17">
        <f>E105</f>
        <v>2375030</v>
      </c>
      <c r="F104" s="19">
        <f>F105</f>
        <v>1099579</v>
      </c>
      <c r="G104" s="46">
        <f t="shared" si="8"/>
        <v>46.29747834764192</v>
      </c>
    </row>
    <row r="105" spans="1:7" ht="15.75">
      <c r="A105" s="24"/>
      <c r="B105" s="15"/>
      <c r="C105" s="16" t="s">
        <v>16</v>
      </c>
      <c r="D105" s="17">
        <v>2032165</v>
      </c>
      <c r="E105" s="17">
        <v>2375030</v>
      </c>
      <c r="F105" s="19">
        <v>1099579</v>
      </c>
      <c r="G105" s="46">
        <f t="shared" si="8"/>
        <v>46.29747834764192</v>
      </c>
    </row>
    <row r="106" spans="1:7" ht="15.75">
      <c r="A106" s="24"/>
      <c r="B106" s="15"/>
      <c r="C106" s="16" t="s">
        <v>26</v>
      </c>
      <c r="D106" s="17">
        <v>1765098</v>
      </c>
      <c r="E106" s="17">
        <v>1919550</v>
      </c>
      <c r="F106" s="19">
        <v>884741</v>
      </c>
      <c r="G106" s="46">
        <f t="shared" si="8"/>
        <v>46.09106300955953</v>
      </c>
    </row>
    <row r="107" spans="1:7" ht="15.75">
      <c r="A107" s="24"/>
      <c r="B107" s="15" t="s">
        <v>93</v>
      </c>
      <c r="C107" s="16" t="s">
        <v>94</v>
      </c>
      <c r="D107" s="17">
        <f>D108</f>
        <v>201257</v>
      </c>
      <c r="E107" s="17">
        <f>E108</f>
        <v>213174</v>
      </c>
      <c r="F107" s="19">
        <f>F108</f>
        <v>157221</v>
      </c>
      <c r="G107" s="46">
        <f t="shared" si="8"/>
        <v>73.75242759435953</v>
      </c>
    </row>
    <row r="108" spans="1:7" ht="15.75">
      <c r="A108" s="24"/>
      <c r="B108" s="15"/>
      <c r="C108" s="16" t="s">
        <v>16</v>
      </c>
      <c r="D108" s="17">
        <v>201257</v>
      </c>
      <c r="E108" s="17">
        <v>213174</v>
      </c>
      <c r="F108" s="19">
        <v>157221</v>
      </c>
      <c r="G108" s="46">
        <f t="shared" si="8"/>
        <v>73.75242759435953</v>
      </c>
    </row>
    <row r="109" spans="1:7" ht="15.75">
      <c r="A109" s="24"/>
      <c r="B109" s="15"/>
      <c r="C109" s="16" t="s">
        <v>26</v>
      </c>
      <c r="D109" s="17">
        <v>163465</v>
      </c>
      <c r="E109" s="17">
        <v>175382</v>
      </c>
      <c r="F109" s="19">
        <v>140625</v>
      </c>
      <c r="G109" s="46">
        <f t="shared" si="8"/>
        <v>80.18211675086383</v>
      </c>
    </row>
    <row r="110" spans="1:7" ht="15.75">
      <c r="A110" s="24"/>
      <c r="B110" s="15" t="s">
        <v>95</v>
      </c>
      <c r="C110" s="16" t="s">
        <v>96</v>
      </c>
      <c r="D110" s="17">
        <f>D111</f>
        <v>1010165</v>
      </c>
      <c r="E110" s="17">
        <f>E111</f>
        <v>1078495</v>
      </c>
      <c r="F110" s="19">
        <f>F111</f>
        <v>433909</v>
      </c>
      <c r="G110" s="46">
        <f t="shared" si="8"/>
        <v>40.23282444517592</v>
      </c>
    </row>
    <row r="111" spans="1:7" ht="15.75">
      <c r="A111" s="24"/>
      <c r="B111" s="15"/>
      <c r="C111" s="16" t="s">
        <v>16</v>
      </c>
      <c r="D111" s="17">
        <v>1010165</v>
      </c>
      <c r="E111" s="17">
        <v>1078495</v>
      </c>
      <c r="F111" s="19">
        <v>433909</v>
      </c>
      <c r="G111" s="46">
        <f t="shared" si="8"/>
        <v>40.23282444517592</v>
      </c>
    </row>
    <row r="112" spans="1:7" ht="15.75">
      <c r="A112" s="24"/>
      <c r="B112" s="15"/>
      <c r="C112" s="16" t="s">
        <v>26</v>
      </c>
      <c r="D112" s="17">
        <v>841662</v>
      </c>
      <c r="E112" s="17">
        <v>909992</v>
      </c>
      <c r="F112" s="19">
        <v>368511</v>
      </c>
      <c r="G112" s="46">
        <f t="shared" si="8"/>
        <v>40.496070295123474</v>
      </c>
    </row>
    <row r="113" spans="1:7" ht="15.75">
      <c r="A113" s="24"/>
      <c r="B113" s="15" t="s">
        <v>97</v>
      </c>
      <c r="C113" s="16" t="s">
        <v>98</v>
      </c>
      <c r="D113" s="17">
        <f>D114</f>
        <v>160608</v>
      </c>
      <c r="E113" s="17">
        <f>E114</f>
        <v>166862</v>
      </c>
      <c r="F113" s="19">
        <f>F114</f>
        <v>74320</v>
      </c>
      <c r="G113" s="46">
        <f t="shared" si="8"/>
        <v>44.53979935515576</v>
      </c>
    </row>
    <row r="114" spans="1:7" ht="15.75">
      <c r="A114" s="24"/>
      <c r="B114" s="15"/>
      <c r="C114" s="16" t="s">
        <v>51</v>
      </c>
      <c r="D114" s="17">
        <v>160608</v>
      </c>
      <c r="E114" s="17">
        <v>166862</v>
      </c>
      <c r="F114" s="19">
        <v>74320</v>
      </c>
      <c r="G114" s="44">
        <f t="shared" si="8"/>
        <v>44.53979935515576</v>
      </c>
    </row>
    <row r="115" spans="1:7" ht="15.75">
      <c r="A115" s="24"/>
      <c r="B115" s="15"/>
      <c r="C115" s="16" t="s">
        <v>99</v>
      </c>
      <c r="D115" s="17">
        <v>77394</v>
      </c>
      <c r="E115" s="17">
        <v>83648</v>
      </c>
      <c r="F115" s="19">
        <v>42272</v>
      </c>
      <c r="G115" s="46">
        <f t="shared" si="8"/>
        <v>50.53557765876052</v>
      </c>
    </row>
    <row r="116" spans="1:7" ht="15.75">
      <c r="A116" s="24"/>
      <c r="B116" s="15" t="s">
        <v>100</v>
      </c>
      <c r="C116" s="16" t="s">
        <v>101</v>
      </c>
      <c r="D116" s="17">
        <f>D117</f>
        <v>47951</v>
      </c>
      <c r="E116" s="17">
        <f>E117</f>
        <v>47188</v>
      </c>
      <c r="F116" s="19">
        <f>F117</f>
        <v>17798</v>
      </c>
      <c r="G116" s="46">
        <f t="shared" si="8"/>
        <v>37.71721624141731</v>
      </c>
    </row>
    <row r="117" spans="1:7" ht="15.75">
      <c r="A117" s="24"/>
      <c r="B117" s="15"/>
      <c r="C117" s="16" t="s">
        <v>58</v>
      </c>
      <c r="D117" s="17">
        <v>47951</v>
      </c>
      <c r="E117" s="17">
        <v>47188</v>
      </c>
      <c r="F117" s="19">
        <v>17798</v>
      </c>
      <c r="G117" s="46">
        <f t="shared" si="8"/>
        <v>37.71721624141731</v>
      </c>
    </row>
    <row r="118" spans="1:7" ht="15.75">
      <c r="A118" s="24"/>
      <c r="B118" s="15" t="s">
        <v>102</v>
      </c>
      <c r="C118" s="16" t="s">
        <v>11</v>
      </c>
      <c r="D118" s="17">
        <f>D119</f>
        <v>180139</v>
      </c>
      <c r="E118" s="17">
        <f>E119</f>
        <v>181748</v>
      </c>
      <c r="F118" s="19">
        <f>F119</f>
        <v>102979</v>
      </c>
      <c r="G118" s="46">
        <f t="shared" si="8"/>
        <v>56.66032088386117</v>
      </c>
    </row>
    <row r="119" spans="1:7" ht="15.75">
      <c r="A119" s="24"/>
      <c r="B119" s="15"/>
      <c r="C119" s="16" t="s">
        <v>16</v>
      </c>
      <c r="D119" s="17">
        <v>180139</v>
      </c>
      <c r="E119" s="17">
        <v>181748</v>
      </c>
      <c r="F119" s="19">
        <v>102979</v>
      </c>
      <c r="G119" s="46">
        <f t="shared" si="8"/>
        <v>56.66032088386117</v>
      </c>
    </row>
    <row r="120" spans="1:7" ht="15.75">
      <c r="A120" s="24"/>
      <c r="B120" s="15"/>
      <c r="C120" s="16" t="s">
        <v>99</v>
      </c>
      <c r="D120" s="17">
        <v>11490</v>
      </c>
      <c r="E120" s="17">
        <v>11490</v>
      </c>
      <c r="F120" s="19">
        <v>0</v>
      </c>
      <c r="G120" s="46">
        <f t="shared" si="8"/>
        <v>0</v>
      </c>
    </row>
    <row r="121" spans="1:9" ht="15.75">
      <c r="A121" s="23" t="s">
        <v>103</v>
      </c>
      <c r="B121" s="12"/>
      <c r="C121" s="13" t="s">
        <v>104</v>
      </c>
      <c r="D121" s="14">
        <f>D122+D124+D126+D128</f>
        <v>4900497</v>
      </c>
      <c r="E121" s="14">
        <f>E122+E124+E128+E126</f>
        <v>4900497</v>
      </c>
      <c r="F121" s="18">
        <f>F122+F124+F126+F128</f>
        <v>1301582</v>
      </c>
      <c r="G121" s="46">
        <f t="shared" si="8"/>
        <v>26.560203995635547</v>
      </c>
      <c r="H121" s="8">
        <f>SUM(E73+E76+E78+E83+E90+E94+E98+E103+E105+E108+E111+E114+E117+E119+E80)</f>
        <v>11589677</v>
      </c>
      <c r="I121" s="8">
        <f>SUM(F73+F76+F78+F83+F90+F94+F98+F103+F105+F108+F111+F114+F117+F119+F80)</f>
        <v>5261685</v>
      </c>
    </row>
    <row r="122" spans="1:7" ht="15.75">
      <c r="A122" s="24"/>
      <c r="B122" s="15" t="s">
        <v>105</v>
      </c>
      <c r="C122" s="16" t="s">
        <v>106</v>
      </c>
      <c r="D122" s="17">
        <f>D123</f>
        <v>2894297</v>
      </c>
      <c r="E122" s="17">
        <f>E123</f>
        <v>2894297</v>
      </c>
      <c r="F122" s="19">
        <f>F123</f>
        <v>219828</v>
      </c>
      <c r="G122" s="46">
        <f t="shared" si="8"/>
        <v>7.595212239794328</v>
      </c>
    </row>
    <row r="123" spans="1:7" ht="15.75">
      <c r="A123" s="24"/>
      <c r="B123" s="15"/>
      <c r="C123" s="16" t="s">
        <v>107</v>
      </c>
      <c r="D123" s="17">
        <v>2894297</v>
      </c>
      <c r="E123" s="17">
        <v>2894297</v>
      </c>
      <c r="F123" s="19">
        <v>219828</v>
      </c>
      <c r="G123" s="46">
        <f t="shared" si="8"/>
        <v>7.595212239794328</v>
      </c>
    </row>
    <row r="124" spans="1:7" ht="15.75">
      <c r="A124" s="24"/>
      <c r="B124" s="15" t="s">
        <v>108</v>
      </c>
      <c r="C124" s="16" t="s">
        <v>109</v>
      </c>
      <c r="D124" s="17">
        <f>D125</f>
        <v>5000</v>
      </c>
      <c r="E124" s="17">
        <f>E125</f>
        <v>5000</v>
      </c>
      <c r="F124" s="19">
        <v>0</v>
      </c>
      <c r="G124" s="46">
        <f t="shared" si="8"/>
        <v>0</v>
      </c>
    </row>
    <row r="125" spans="1:7" ht="15.75">
      <c r="A125" s="24"/>
      <c r="B125" s="15"/>
      <c r="C125" s="16" t="s">
        <v>16</v>
      </c>
      <c r="D125" s="17">
        <v>5000</v>
      </c>
      <c r="E125" s="17">
        <v>5000</v>
      </c>
      <c r="F125" s="19">
        <v>0</v>
      </c>
      <c r="G125" s="46">
        <f t="shared" si="8"/>
        <v>0</v>
      </c>
    </row>
    <row r="126" spans="1:7" ht="33" customHeight="1">
      <c r="A126" s="24"/>
      <c r="B126" s="15" t="s">
        <v>110</v>
      </c>
      <c r="C126" s="16" t="s">
        <v>111</v>
      </c>
      <c r="D126" s="17">
        <f>D127</f>
        <v>1958000</v>
      </c>
      <c r="E126" s="17">
        <f>E127</f>
        <v>1958000</v>
      </c>
      <c r="F126" s="19">
        <f>F127</f>
        <v>1060746</v>
      </c>
      <c r="G126" s="44">
        <f t="shared" si="8"/>
        <v>54.174974463738515</v>
      </c>
    </row>
    <row r="127" spans="1:7" ht="15.75">
      <c r="A127" s="24"/>
      <c r="B127" s="15"/>
      <c r="C127" s="16" t="s">
        <v>16</v>
      </c>
      <c r="D127" s="17">
        <v>1958000</v>
      </c>
      <c r="E127" s="17">
        <v>1958000</v>
      </c>
      <c r="F127" s="19">
        <v>1060746</v>
      </c>
      <c r="G127" s="46">
        <f t="shared" si="8"/>
        <v>54.174974463738515</v>
      </c>
    </row>
    <row r="128" spans="1:7" ht="15.75">
      <c r="A128" s="24"/>
      <c r="B128" s="15">
        <v>85195</v>
      </c>
      <c r="C128" s="16" t="s">
        <v>11</v>
      </c>
      <c r="D128" s="17">
        <f>D129</f>
        <v>43200</v>
      </c>
      <c r="E128" s="17">
        <f>E130</f>
        <v>43200</v>
      </c>
      <c r="F128" s="19">
        <f>F129</f>
        <v>21008</v>
      </c>
      <c r="G128" s="44">
        <f t="shared" si="8"/>
        <v>48.629629629629626</v>
      </c>
    </row>
    <row r="129" spans="1:7" ht="15.75">
      <c r="A129" s="24"/>
      <c r="B129" s="15"/>
      <c r="C129" s="16" t="s">
        <v>99</v>
      </c>
      <c r="D129" s="17">
        <v>43200</v>
      </c>
      <c r="E129" s="17">
        <v>43200</v>
      </c>
      <c r="F129" s="19">
        <v>21008</v>
      </c>
      <c r="G129" s="44">
        <f aca="true" t="shared" si="9" ref="G129:G160">F129/E129*100</f>
        <v>48.629629629629626</v>
      </c>
    </row>
    <row r="130" spans="1:7" ht="15.75">
      <c r="A130" s="24"/>
      <c r="B130" s="15"/>
      <c r="C130" s="16" t="s">
        <v>16</v>
      </c>
      <c r="D130" s="17">
        <f>D129</f>
        <v>43200</v>
      </c>
      <c r="E130" s="17">
        <v>43200</v>
      </c>
      <c r="F130" s="19">
        <v>21008</v>
      </c>
      <c r="G130" s="46">
        <f t="shared" si="9"/>
        <v>48.629629629629626</v>
      </c>
    </row>
    <row r="131" spans="1:7" ht="15.75">
      <c r="A131" s="23" t="s">
        <v>112</v>
      </c>
      <c r="B131" s="12"/>
      <c r="C131" s="13" t="s">
        <v>113</v>
      </c>
      <c r="D131" s="14">
        <f>D132+D136+D141+D145+D148+D151</f>
        <v>12141427</v>
      </c>
      <c r="E131" s="14">
        <f>E132+E136+E141+E145+E148+E151</f>
        <v>12616864</v>
      </c>
      <c r="F131" s="18">
        <f>F132+F136+F141+F145+F151</f>
        <v>6139896</v>
      </c>
      <c r="G131" s="46">
        <f t="shared" si="9"/>
        <v>48.66420054935997</v>
      </c>
    </row>
    <row r="132" spans="1:7" ht="15.75">
      <c r="A132" s="24"/>
      <c r="B132" s="15" t="s">
        <v>114</v>
      </c>
      <c r="C132" s="16" t="s">
        <v>115</v>
      </c>
      <c r="D132" s="17">
        <f>D133</f>
        <v>1850080</v>
      </c>
      <c r="E132" s="17">
        <f>E133</f>
        <v>1901932</v>
      </c>
      <c r="F132" s="19">
        <f>F133</f>
        <v>730633</v>
      </c>
      <c r="G132" s="46">
        <f t="shared" si="9"/>
        <v>38.41530612030294</v>
      </c>
    </row>
    <row r="133" spans="1:7" ht="15.75">
      <c r="A133" s="24"/>
      <c r="B133" s="15"/>
      <c r="C133" s="16" t="s">
        <v>16</v>
      </c>
      <c r="D133" s="17">
        <v>1850080</v>
      </c>
      <c r="E133" s="17">
        <v>1901932</v>
      </c>
      <c r="F133" s="19">
        <v>730633</v>
      </c>
      <c r="G133" s="46">
        <f t="shared" si="9"/>
        <v>38.41530612030294</v>
      </c>
    </row>
    <row r="134" spans="1:7" ht="15.75">
      <c r="A134" s="24"/>
      <c r="B134" s="15"/>
      <c r="C134" s="16" t="s">
        <v>116</v>
      </c>
      <c r="D134" s="17">
        <v>825200</v>
      </c>
      <c r="E134" s="17">
        <v>843700</v>
      </c>
      <c r="F134" s="19">
        <v>403020</v>
      </c>
      <c r="G134" s="46">
        <f t="shared" si="9"/>
        <v>47.76816403935048</v>
      </c>
    </row>
    <row r="135" spans="1:7" ht="15.75">
      <c r="A135" s="24"/>
      <c r="B135" s="15"/>
      <c r="C135" s="16" t="s">
        <v>176</v>
      </c>
      <c r="D135" s="19">
        <v>475000</v>
      </c>
      <c r="E135" s="17">
        <v>475000</v>
      </c>
      <c r="F135" s="19">
        <v>120941</v>
      </c>
      <c r="G135" s="46">
        <f t="shared" si="9"/>
        <v>25.461263157894738</v>
      </c>
    </row>
    <row r="136" spans="1:7" ht="15.75">
      <c r="A136" s="24"/>
      <c r="B136" s="15" t="s">
        <v>117</v>
      </c>
      <c r="C136" s="16" t="s">
        <v>118</v>
      </c>
      <c r="D136" s="17">
        <f>D137</f>
        <v>8046212</v>
      </c>
      <c r="E136" s="17">
        <v>8467797</v>
      </c>
      <c r="F136" s="19">
        <f>F137</f>
        <v>4371833</v>
      </c>
      <c r="G136" s="46">
        <f t="shared" si="9"/>
        <v>51.62893016920458</v>
      </c>
    </row>
    <row r="137" spans="1:7" ht="15.75">
      <c r="A137" s="24"/>
      <c r="B137" s="15"/>
      <c r="C137" s="16" t="s">
        <v>16</v>
      </c>
      <c r="D137" s="17">
        <v>8046212</v>
      </c>
      <c r="E137" s="17">
        <f>E136-E140</f>
        <v>8446797</v>
      </c>
      <c r="F137" s="19">
        <v>4371833</v>
      </c>
      <c r="G137" s="46">
        <f t="shared" si="9"/>
        <v>51.75728740728586</v>
      </c>
    </row>
    <row r="138" spans="1:7" ht="15.75">
      <c r="A138" s="24"/>
      <c r="B138" s="15"/>
      <c r="C138" s="16" t="s">
        <v>26</v>
      </c>
      <c r="D138" s="17">
        <v>4915963</v>
      </c>
      <c r="E138" s="17">
        <v>5011591</v>
      </c>
      <c r="F138" s="19">
        <v>2476011</v>
      </c>
      <c r="G138" s="46">
        <f t="shared" si="9"/>
        <v>49.40568773469343</v>
      </c>
    </row>
    <row r="139" spans="1:7" ht="18" customHeight="1">
      <c r="A139" s="25"/>
      <c r="B139" s="16"/>
      <c r="C139" s="21" t="s">
        <v>184</v>
      </c>
      <c r="D139" s="17">
        <v>921424</v>
      </c>
      <c r="E139" s="17">
        <v>941636</v>
      </c>
      <c r="F139" s="19">
        <v>478500</v>
      </c>
      <c r="G139" s="46">
        <f t="shared" si="9"/>
        <v>50.81581417872724</v>
      </c>
    </row>
    <row r="140" spans="1:7" ht="18" customHeight="1">
      <c r="A140" s="25"/>
      <c r="B140" s="16"/>
      <c r="C140" s="16" t="s">
        <v>67</v>
      </c>
      <c r="D140" s="17">
        <v>0</v>
      </c>
      <c r="E140" s="17">
        <v>21000</v>
      </c>
      <c r="F140" s="19">
        <v>0</v>
      </c>
      <c r="G140" s="46">
        <f t="shared" si="9"/>
        <v>0</v>
      </c>
    </row>
    <row r="141" spans="1:7" ht="15.75">
      <c r="A141" s="24"/>
      <c r="B141" s="15" t="s">
        <v>119</v>
      </c>
      <c r="C141" s="16" t="s">
        <v>120</v>
      </c>
      <c r="D141" s="17">
        <f>D142</f>
        <v>1674105</v>
      </c>
      <c r="E141" s="17">
        <f>E142</f>
        <v>1674105</v>
      </c>
      <c r="F141" s="19">
        <f>F142</f>
        <v>789628</v>
      </c>
      <c r="G141" s="44">
        <f t="shared" si="9"/>
        <v>47.16717290731465</v>
      </c>
    </row>
    <row r="142" spans="1:7" ht="15.75">
      <c r="A142" s="24"/>
      <c r="B142" s="15"/>
      <c r="C142" s="16" t="s">
        <v>16</v>
      </c>
      <c r="D142" s="17">
        <v>1674105</v>
      </c>
      <c r="E142" s="17">
        <v>1674105</v>
      </c>
      <c r="F142" s="19">
        <v>789628</v>
      </c>
      <c r="G142" s="46">
        <f t="shared" si="9"/>
        <v>47.16717290731465</v>
      </c>
    </row>
    <row r="143" spans="1:7" ht="15.75">
      <c r="A143" s="24"/>
      <c r="B143" s="15"/>
      <c r="C143" s="16" t="s">
        <v>121</v>
      </c>
      <c r="D143" s="17">
        <v>93300</v>
      </c>
      <c r="E143" s="17">
        <v>93300</v>
      </c>
      <c r="F143" s="19">
        <v>33888</v>
      </c>
      <c r="G143" s="46">
        <f t="shared" si="9"/>
        <v>36.32154340836013</v>
      </c>
    </row>
    <row r="144" spans="1:7" ht="15.75">
      <c r="A144" s="24"/>
      <c r="B144" s="15"/>
      <c r="C144" s="16" t="s">
        <v>198</v>
      </c>
      <c r="D144" s="19">
        <v>69100</v>
      </c>
      <c r="E144" s="17">
        <v>69100</v>
      </c>
      <c r="F144" s="19">
        <v>33077</v>
      </c>
      <c r="G144" s="46">
        <f t="shared" si="9"/>
        <v>47.868306801736615</v>
      </c>
    </row>
    <row r="145" spans="1:7" ht="15.75">
      <c r="A145" s="24"/>
      <c r="B145" s="15" t="s">
        <v>122</v>
      </c>
      <c r="C145" s="16" t="s">
        <v>123</v>
      </c>
      <c r="D145" s="17">
        <f>D146</f>
        <v>535000</v>
      </c>
      <c r="E145" s="17">
        <f>E146</f>
        <v>537000</v>
      </c>
      <c r="F145" s="19">
        <f>F146</f>
        <v>244029</v>
      </c>
      <c r="G145" s="46">
        <f t="shared" si="9"/>
        <v>45.44301675977654</v>
      </c>
    </row>
    <row r="146" spans="1:7" ht="15.75">
      <c r="A146" s="24"/>
      <c r="B146" s="15"/>
      <c r="C146" s="16" t="s">
        <v>16</v>
      </c>
      <c r="D146" s="17">
        <v>535000</v>
      </c>
      <c r="E146" s="17">
        <v>537000</v>
      </c>
      <c r="F146" s="19">
        <v>244029</v>
      </c>
      <c r="G146" s="46">
        <f t="shared" si="9"/>
        <v>45.44301675977654</v>
      </c>
    </row>
    <row r="147" spans="1:7" ht="15.75">
      <c r="A147" s="24"/>
      <c r="B147" s="15"/>
      <c r="C147" s="16" t="s">
        <v>121</v>
      </c>
      <c r="D147" s="17">
        <v>447900</v>
      </c>
      <c r="E147" s="17">
        <v>449900</v>
      </c>
      <c r="F147" s="19">
        <v>202599</v>
      </c>
      <c r="G147" s="46">
        <f t="shared" si="9"/>
        <v>45.03200711269171</v>
      </c>
    </row>
    <row r="148" spans="1:7" ht="31.5">
      <c r="A148" s="24"/>
      <c r="B148" s="15">
        <v>85220</v>
      </c>
      <c r="C148" s="16" t="s">
        <v>192</v>
      </c>
      <c r="D148" s="17">
        <f>D149</f>
        <v>31000</v>
      </c>
      <c r="E148" s="17">
        <f>E149</f>
        <v>31000</v>
      </c>
      <c r="F148" s="19">
        <v>0</v>
      </c>
      <c r="G148" s="46">
        <f t="shared" si="9"/>
        <v>0</v>
      </c>
    </row>
    <row r="149" spans="1:7" ht="15.75">
      <c r="A149" s="24"/>
      <c r="B149" s="15"/>
      <c r="C149" s="16" t="s">
        <v>16</v>
      </c>
      <c r="D149" s="17">
        <f>D150</f>
        <v>31000</v>
      </c>
      <c r="E149" s="17">
        <v>31000</v>
      </c>
      <c r="F149" s="19">
        <v>0</v>
      </c>
      <c r="G149" s="46">
        <f t="shared" si="9"/>
        <v>0</v>
      </c>
    </row>
    <row r="150" spans="1:7" ht="15.75">
      <c r="A150" s="24"/>
      <c r="B150" s="15"/>
      <c r="C150" s="16" t="s">
        <v>194</v>
      </c>
      <c r="D150" s="17">
        <v>31000</v>
      </c>
      <c r="E150" s="17">
        <v>31000</v>
      </c>
      <c r="F150" s="19">
        <v>0</v>
      </c>
      <c r="G150" s="46">
        <f t="shared" si="9"/>
        <v>0</v>
      </c>
    </row>
    <row r="151" spans="1:7" ht="15.75">
      <c r="A151" s="24"/>
      <c r="B151" s="15" t="s">
        <v>124</v>
      </c>
      <c r="C151" s="16" t="s">
        <v>11</v>
      </c>
      <c r="D151" s="17">
        <f>D152</f>
        <v>5030</v>
      </c>
      <c r="E151" s="17">
        <f>E152</f>
        <v>5030</v>
      </c>
      <c r="F151" s="19">
        <f>F152</f>
        <v>3773</v>
      </c>
      <c r="G151" s="46">
        <f t="shared" si="9"/>
        <v>75.00994035785288</v>
      </c>
    </row>
    <row r="152" spans="1:7" ht="15.75">
      <c r="A152" s="24"/>
      <c r="B152" s="15"/>
      <c r="C152" s="16" t="s">
        <v>16</v>
      </c>
      <c r="D152" s="17">
        <v>5030</v>
      </c>
      <c r="E152" s="17">
        <v>5030</v>
      </c>
      <c r="F152" s="19">
        <v>3773</v>
      </c>
      <c r="G152" s="46">
        <f t="shared" si="9"/>
        <v>75.00994035785288</v>
      </c>
    </row>
    <row r="153" spans="1:7" ht="31.5">
      <c r="A153" s="23" t="s">
        <v>125</v>
      </c>
      <c r="B153" s="12"/>
      <c r="C153" s="13" t="s">
        <v>126</v>
      </c>
      <c r="D153" s="14">
        <f>D154+D157</f>
        <v>3111190</v>
      </c>
      <c r="E153" s="14">
        <f>E154+E157+E160</f>
        <v>3300410</v>
      </c>
      <c r="F153" s="18">
        <f>F154+F157+F160</f>
        <v>1474195</v>
      </c>
      <c r="G153" s="44">
        <f t="shared" si="9"/>
        <v>44.66702621795474</v>
      </c>
    </row>
    <row r="154" spans="1:7" ht="15.75">
      <c r="A154" s="24"/>
      <c r="B154" s="15" t="s">
        <v>127</v>
      </c>
      <c r="C154" s="16" t="s">
        <v>128</v>
      </c>
      <c r="D154" s="17">
        <f aca="true" t="shared" si="10" ref="D154:F155">D155</f>
        <v>20120</v>
      </c>
      <c r="E154" s="17">
        <f t="shared" si="10"/>
        <v>20120</v>
      </c>
      <c r="F154" s="18">
        <f t="shared" si="10"/>
        <v>9688</v>
      </c>
      <c r="G154" s="46">
        <f t="shared" si="9"/>
        <v>48.15109343936382</v>
      </c>
    </row>
    <row r="155" spans="1:7" ht="15.75">
      <c r="A155" s="24"/>
      <c r="B155" s="15"/>
      <c r="C155" s="16" t="s">
        <v>58</v>
      </c>
      <c r="D155" s="17">
        <f t="shared" si="10"/>
        <v>20120</v>
      </c>
      <c r="E155" s="17">
        <f t="shared" si="10"/>
        <v>20120</v>
      </c>
      <c r="F155" s="20">
        <f t="shared" si="10"/>
        <v>9688</v>
      </c>
      <c r="G155" s="46">
        <f t="shared" si="9"/>
        <v>48.15109343936382</v>
      </c>
    </row>
    <row r="156" spans="1:7" ht="15.75">
      <c r="A156" s="24"/>
      <c r="B156" s="15"/>
      <c r="C156" s="16" t="s">
        <v>185</v>
      </c>
      <c r="D156" s="17">
        <v>20120</v>
      </c>
      <c r="E156" s="17">
        <v>20120</v>
      </c>
      <c r="F156" s="20">
        <v>9688</v>
      </c>
      <c r="G156" s="46">
        <f t="shared" si="9"/>
        <v>48.15109343936382</v>
      </c>
    </row>
    <row r="157" spans="1:7" ht="15.75">
      <c r="A157" s="24"/>
      <c r="B157" s="15" t="s">
        <v>129</v>
      </c>
      <c r="C157" s="16" t="s">
        <v>130</v>
      </c>
      <c r="D157" s="17">
        <f>D158</f>
        <v>3091070</v>
      </c>
      <c r="E157" s="17">
        <f>E158</f>
        <v>3279070</v>
      </c>
      <c r="F157" s="19">
        <f>F158</f>
        <v>1463287</v>
      </c>
      <c r="G157" s="46">
        <f t="shared" si="9"/>
        <v>44.62506137410912</v>
      </c>
    </row>
    <row r="158" spans="1:7" ht="15.75">
      <c r="A158" s="24"/>
      <c r="B158" s="15"/>
      <c r="C158" s="16" t="s">
        <v>16</v>
      </c>
      <c r="D158" s="17">
        <v>3091070</v>
      </c>
      <c r="E158" s="17">
        <v>3279070</v>
      </c>
      <c r="F158" s="19">
        <v>1463287</v>
      </c>
      <c r="G158" s="46">
        <f t="shared" si="9"/>
        <v>44.62506137410912</v>
      </c>
    </row>
    <row r="159" spans="1:7" ht="15.75">
      <c r="A159" s="24"/>
      <c r="B159" s="15"/>
      <c r="C159" s="16" t="s">
        <v>26</v>
      </c>
      <c r="D159" s="17">
        <v>2632706</v>
      </c>
      <c r="E159" s="17">
        <v>2900706</v>
      </c>
      <c r="F159" s="19">
        <v>1247275</v>
      </c>
      <c r="G159" s="46">
        <f t="shared" si="9"/>
        <v>42.9990147226227</v>
      </c>
    </row>
    <row r="160" spans="1:7" ht="15.75">
      <c r="A160" s="24"/>
      <c r="B160" s="15">
        <v>85395</v>
      </c>
      <c r="C160" s="16" t="s">
        <v>11</v>
      </c>
      <c r="D160" s="17">
        <v>0</v>
      </c>
      <c r="E160" s="17">
        <f>E161</f>
        <v>1220</v>
      </c>
      <c r="F160" s="19">
        <f>F161</f>
        <v>1220</v>
      </c>
      <c r="G160" s="46">
        <f t="shared" si="9"/>
        <v>100</v>
      </c>
    </row>
    <row r="161" spans="1:7" ht="15.75">
      <c r="A161" s="24"/>
      <c r="B161" s="15"/>
      <c r="C161" s="16" t="s">
        <v>16</v>
      </c>
      <c r="D161" s="17">
        <v>0</v>
      </c>
      <c r="E161" s="17">
        <v>1220</v>
      </c>
      <c r="F161" s="19">
        <v>1220</v>
      </c>
      <c r="G161" s="46">
        <f aca="true" t="shared" si="11" ref="G161:G192">F161/E161*100</f>
        <v>100</v>
      </c>
    </row>
    <row r="162" spans="1:9" ht="15.75">
      <c r="A162" s="23" t="s">
        <v>131</v>
      </c>
      <c r="B162" s="12"/>
      <c r="C162" s="13" t="s">
        <v>132</v>
      </c>
      <c r="D162" s="14">
        <f>D163+D167+D170+D173+D176+D178+D181+D185+D189+D191</f>
        <v>6731367</v>
      </c>
      <c r="E162" s="14">
        <f>E163+E167+E170+E173+E176+E181+E185+E189+E191+E178</f>
        <v>7218502</v>
      </c>
      <c r="F162" s="18">
        <f>F163+F167+F170+F173+F176+F178+F181+F185+F189+F191</f>
        <v>3426234</v>
      </c>
      <c r="G162" s="46">
        <f t="shared" si="11"/>
        <v>47.46461246391564</v>
      </c>
      <c r="H162" s="8">
        <f>SUM(E123+E125+E127+E130+E133+E137+E142+E146+E149+E152+E155+E158+E161)</f>
        <v>20796771</v>
      </c>
      <c r="I162" s="8">
        <f>SUM(F123+F125+F127+F130+F133+F137+F142+F146+F149+F152+F155+F158+F161)</f>
        <v>8915673</v>
      </c>
    </row>
    <row r="163" spans="1:7" ht="15.75">
      <c r="A163" s="24"/>
      <c r="B163" s="15" t="s">
        <v>133</v>
      </c>
      <c r="C163" s="16" t="s">
        <v>134</v>
      </c>
      <c r="D163" s="17">
        <f>D164+D166</f>
        <v>603585</v>
      </c>
      <c r="E163" s="17">
        <f>E164+E166</f>
        <v>453595</v>
      </c>
      <c r="F163" s="19">
        <f>F164+F166</f>
        <v>228178</v>
      </c>
      <c r="G163" s="46">
        <f t="shared" si="11"/>
        <v>50.30434638829793</v>
      </c>
    </row>
    <row r="164" spans="1:7" ht="15.75">
      <c r="A164" s="24"/>
      <c r="B164" s="15"/>
      <c r="C164" s="16" t="s">
        <v>16</v>
      </c>
      <c r="D164" s="17">
        <v>568585</v>
      </c>
      <c r="E164" s="17">
        <v>448898</v>
      </c>
      <c r="F164" s="19">
        <v>223481</v>
      </c>
      <c r="G164" s="46">
        <f t="shared" si="11"/>
        <v>49.78436081247855</v>
      </c>
    </row>
    <row r="165" spans="1:7" ht="15.75">
      <c r="A165" s="24"/>
      <c r="B165" s="15"/>
      <c r="C165" s="16" t="s">
        <v>26</v>
      </c>
      <c r="D165" s="17">
        <v>182370</v>
      </c>
      <c r="E165" s="17">
        <v>177209</v>
      </c>
      <c r="F165" s="19">
        <v>73897</v>
      </c>
      <c r="G165" s="46">
        <f t="shared" si="11"/>
        <v>41.70047796669469</v>
      </c>
    </row>
    <row r="166" spans="1:7" ht="15.75">
      <c r="A166" s="24"/>
      <c r="B166" s="15"/>
      <c r="C166" s="16" t="s">
        <v>67</v>
      </c>
      <c r="D166" s="17">
        <v>35000</v>
      </c>
      <c r="E166" s="17">
        <v>4697</v>
      </c>
      <c r="F166" s="19">
        <v>4697</v>
      </c>
      <c r="G166" s="46">
        <f t="shared" si="11"/>
        <v>100</v>
      </c>
    </row>
    <row r="167" spans="1:7" ht="33.75" customHeight="1">
      <c r="A167" s="24"/>
      <c r="B167" s="15" t="s">
        <v>135</v>
      </c>
      <c r="C167" s="16" t="s">
        <v>136</v>
      </c>
      <c r="D167" s="17">
        <f>D168</f>
        <v>836034</v>
      </c>
      <c r="E167" s="17">
        <f>E168</f>
        <v>918342</v>
      </c>
      <c r="F167" s="19">
        <f>F168</f>
        <v>432606</v>
      </c>
      <c r="G167" s="46">
        <f t="shared" si="11"/>
        <v>47.10728682778311</v>
      </c>
    </row>
    <row r="168" spans="1:7" ht="15.75">
      <c r="A168" s="24"/>
      <c r="B168" s="15"/>
      <c r="C168" s="16" t="s">
        <v>16</v>
      </c>
      <c r="D168" s="17">
        <v>836034</v>
      </c>
      <c r="E168" s="17">
        <v>918342</v>
      </c>
      <c r="F168" s="19">
        <v>432606</v>
      </c>
      <c r="G168" s="44">
        <f t="shared" si="11"/>
        <v>47.10728682778311</v>
      </c>
    </row>
    <row r="169" spans="1:7" ht="15.75">
      <c r="A169" s="24"/>
      <c r="B169" s="15"/>
      <c r="C169" s="16" t="s">
        <v>26</v>
      </c>
      <c r="D169" s="17">
        <v>724381</v>
      </c>
      <c r="E169" s="17">
        <v>779579</v>
      </c>
      <c r="F169" s="19">
        <v>365169</v>
      </c>
      <c r="G169" s="46">
        <f t="shared" si="11"/>
        <v>46.84182103417358</v>
      </c>
    </row>
    <row r="170" spans="1:7" ht="15.75">
      <c r="A170" s="24"/>
      <c r="B170" s="15" t="s">
        <v>137</v>
      </c>
      <c r="C170" s="16" t="s">
        <v>138</v>
      </c>
      <c r="D170" s="17">
        <f>D171</f>
        <v>265750</v>
      </c>
      <c r="E170" s="17">
        <f>E171</f>
        <v>339747</v>
      </c>
      <c r="F170" s="19">
        <f>F171</f>
        <v>141019</v>
      </c>
      <c r="G170" s="46">
        <f t="shared" si="11"/>
        <v>41.50706260835268</v>
      </c>
    </row>
    <row r="171" spans="1:7" ht="15.75">
      <c r="A171" s="24"/>
      <c r="B171" s="15"/>
      <c r="C171" s="16" t="s">
        <v>16</v>
      </c>
      <c r="D171" s="17">
        <v>265750</v>
      </c>
      <c r="E171" s="17">
        <v>339747</v>
      </c>
      <c r="F171" s="19">
        <v>141019</v>
      </c>
      <c r="G171" s="46">
        <f t="shared" si="11"/>
        <v>41.50706260835268</v>
      </c>
    </row>
    <row r="172" spans="1:7" ht="15.75">
      <c r="A172" s="24"/>
      <c r="B172" s="15"/>
      <c r="C172" s="16" t="s">
        <v>26</v>
      </c>
      <c r="D172" s="17">
        <v>178030</v>
      </c>
      <c r="E172" s="17">
        <v>189970</v>
      </c>
      <c r="F172" s="19">
        <v>89846</v>
      </c>
      <c r="G172" s="46">
        <f t="shared" si="11"/>
        <v>47.294836026741066</v>
      </c>
    </row>
    <row r="173" spans="1:7" ht="15.75">
      <c r="A173" s="24"/>
      <c r="B173" s="15" t="s">
        <v>139</v>
      </c>
      <c r="C173" s="16" t="s">
        <v>140</v>
      </c>
      <c r="D173" s="17">
        <f>D174</f>
        <v>2233229</v>
      </c>
      <c r="E173" s="17">
        <f>E174</f>
        <v>2433790</v>
      </c>
      <c r="F173" s="19">
        <f>F174</f>
        <v>1207158</v>
      </c>
      <c r="G173" s="46">
        <f t="shared" si="11"/>
        <v>49.59992439775001</v>
      </c>
    </row>
    <row r="174" spans="1:7" ht="15.75">
      <c r="A174" s="24"/>
      <c r="B174" s="15"/>
      <c r="C174" s="16" t="s">
        <v>16</v>
      </c>
      <c r="D174" s="17">
        <v>2233229</v>
      </c>
      <c r="E174" s="17">
        <v>2433790</v>
      </c>
      <c r="F174" s="19">
        <v>1207158</v>
      </c>
      <c r="G174" s="46">
        <f t="shared" si="11"/>
        <v>49.59992439775001</v>
      </c>
    </row>
    <row r="175" spans="1:7" ht="15.75">
      <c r="A175" s="24"/>
      <c r="B175" s="15"/>
      <c r="C175" s="16" t="s">
        <v>26</v>
      </c>
      <c r="D175" s="17">
        <v>1355836</v>
      </c>
      <c r="E175" s="17">
        <v>1460043</v>
      </c>
      <c r="F175" s="19">
        <v>739291</v>
      </c>
      <c r="G175" s="46">
        <f t="shared" si="11"/>
        <v>50.63487856179578</v>
      </c>
    </row>
    <row r="176" spans="1:7" ht="15.75">
      <c r="A176" s="24"/>
      <c r="B176" s="15" t="s">
        <v>141</v>
      </c>
      <c r="C176" s="16" t="s">
        <v>142</v>
      </c>
      <c r="D176" s="17">
        <f>D177</f>
        <v>29326</v>
      </c>
      <c r="E176" s="17">
        <f>E177</f>
        <v>61646</v>
      </c>
      <c r="F176" s="19">
        <f>F177</f>
        <v>37198</v>
      </c>
      <c r="G176" s="46">
        <f t="shared" si="11"/>
        <v>60.341303572007924</v>
      </c>
    </row>
    <row r="177" spans="1:7" ht="15.75">
      <c r="A177" s="24"/>
      <c r="B177" s="15"/>
      <c r="C177" s="16" t="s">
        <v>16</v>
      </c>
      <c r="D177" s="17">
        <v>29326</v>
      </c>
      <c r="E177" s="17">
        <v>61646</v>
      </c>
      <c r="F177" s="19">
        <v>37198</v>
      </c>
      <c r="G177" s="46">
        <f t="shared" si="11"/>
        <v>60.341303572007924</v>
      </c>
    </row>
    <row r="178" spans="1:7" ht="15.75">
      <c r="A178" s="24"/>
      <c r="B178" s="15" t="s">
        <v>143</v>
      </c>
      <c r="C178" s="16" t="s">
        <v>144</v>
      </c>
      <c r="D178" s="17">
        <f>D179</f>
        <v>676312</v>
      </c>
      <c r="E178" s="17">
        <f>E179</f>
        <v>708288</v>
      </c>
      <c r="F178" s="19">
        <f>F179</f>
        <v>378305</v>
      </c>
      <c r="G178" s="46">
        <f t="shared" si="11"/>
        <v>53.41118302159573</v>
      </c>
    </row>
    <row r="179" spans="1:7" ht="15.75">
      <c r="A179" s="24"/>
      <c r="B179" s="15"/>
      <c r="C179" s="16" t="s">
        <v>16</v>
      </c>
      <c r="D179" s="17">
        <v>676312</v>
      </c>
      <c r="E179" s="17">
        <v>708288</v>
      </c>
      <c r="F179" s="19">
        <v>378305</v>
      </c>
      <c r="G179" s="46">
        <f t="shared" si="11"/>
        <v>53.41118302159573</v>
      </c>
    </row>
    <row r="180" spans="1:7" ht="15.75">
      <c r="A180" s="24"/>
      <c r="B180" s="15"/>
      <c r="C180" s="16" t="s">
        <v>145</v>
      </c>
      <c r="D180" s="17">
        <v>414455</v>
      </c>
      <c r="E180" s="17">
        <v>447375</v>
      </c>
      <c r="F180" s="19">
        <v>266388</v>
      </c>
      <c r="G180" s="46">
        <f t="shared" si="11"/>
        <v>59.544677284157586</v>
      </c>
    </row>
    <row r="181" spans="1:7" ht="15.75">
      <c r="A181" s="24"/>
      <c r="B181" s="15">
        <v>85420</v>
      </c>
      <c r="C181" s="16" t="s">
        <v>182</v>
      </c>
      <c r="D181" s="17">
        <f>D182+D184</f>
        <v>836254</v>
      </c>
      <c r="E181" s="17">
        <f>E182+E184</f>
        <v>985253</v>
      </c>
      <c r="F181" s="19">
        <f>F182</f>
        <v>409067</v>
      </c>
      <c r="G181" s="46">
        <f t="shared" si="11"/>
        <v>41.51898040401805</v>
      </c>
    </row>
    <row r="182" spans="1:7" ht="15.75">
      <c r="A182" s="24"/>
      <c r="B182" s="15"/>
      <c r="C182" s="16" t="s">
        <v>16</v>
      </c>
      <c r="D182" s="17">
        <v>822887</v>
      </c>
      <c r="E182" s="17">
        <v>971886</v>
      </c>
      <c r="F182" s="19">
        <v>409067</v>
      </c>
      <c r="G182" s="46">
        <f t="shared" si="11"/>
        <v>42.090018788211786</v>
      </c>
    </row>
    <row r="183" spans="1:7" ht="15.75">
      <c r="A183" s="24"/>
      <c r="B183" s="15"/>
      <c r="C183" s="16" t="s">
        <v>145</v>
      </c>
      <c r="D183" s="17">
        <v>573961</v>
      </c>
      <c r="E183" s="17">
        <v>620460</v>
      </c>
      <c r="F183" s="19">
        <v>304669</v>
      </c>
      <c r="G183" s="46">
        <f t="shared" si="11"/>
        <v>49.10372949102279</v>
      </c>
    </row>
    <row r="184" spans="1:7" ht="15.75">
      <c r="A184" s="24"/>
      <c r="B184" s="15"/>
      <c r="C184" s="16" t="s">
        <v>189</v>
      </c>
      <c r="D184" s="17">
        <v>13367</v>
      </c>
      <c r="E184" s="17">
        <v>13367</v>
      </c>
      <c r="F184" s="19">
        <v>0</v>
      </c>
      <c r="G184" s="46">
        <f t="shared" si="11"/>
        <v>0</v>
      </c>
    </row>
    <row r="185" spans="1:7" ht="15.75">
      <c r="A185" s="24"/>
      <c r="B185" s="15">
        <v>85421</v>
      </c>
      <c r="C185" s="16" t="s">
        <v>183</v>
      </c>
      <c r="D185" s="17">
        <f>D186+D187</f>
        <v>1169054</v>
      </c>
      <c r="E185" s="17">
        <f>E186+E187</f>
        <v>1236018</v>
      </c>
      <c r="F185" s="19">
        <f>F186</f>
        <v>555672</v>
      </c>
      <c r="G185" s="44">
        <f t="shared" si="11"/>
        <v>44.956626845240116</v>
      </c>
    </row>
    <row r="186" spans="1:7" ht="15.75">
      <c r="A186" s="24"/>
      <c r="B186" s="15"/>
      <c r="C186" s="16" t="s">
        <v>16</v>
      </c>
      <c r="D186" s="17">
        <v>1148295</v>
      </c>
      <c r="E186" s="17">
        <v>1215259</v>
      </c>
      <c r="F186" s="19">
        <v>555672</v>
      </c>
      <c r="G186" s="44">
        <f t="shared" si="11"/>
        <v>45.7245739385596</v>
      </c>
    </row>
    <row r="187" spans="1:7" ht="15.75">
      <c r="A187" s="24"/>
      <c r="B187" s="15"/>
      <c r="C187" s="16" t="s">
        <v>28</v>
      </c>
      <c r="D187" s="17">
        <v>20759</v>
      </c>
      <c r="E187" s="17">
        <v>20759</v>
      </c>
      <c r="F187" s="19">
        <v>0</v>
      </c>
      <c r="G187" s="44">
        <f t="shared" si="11"/>
        <v>0</v>
      </c>
    </row>
    <row r="188" spans="1:7" ht="15.75">
      <c r="A188" s="24"/>
      <c r="B188" s="15"/>
      <c r="C188" s="16" t="s">
        <v>145</v>
      </c>
      <c r="D188" s="17">
        <v>854507</v>
      </c>
      <c r="E188" s="17">
        <v>920471</v>
      </c>
      <c r="F188" s="19">
        <v>417275</v>
      </c>
      <c r="G188" s="44">
        <f t="shared" si="11"/>
        <v>45.332769853694465</v>
      </c>
    </row>
    <row r="189" spans="1:7" ht="15.75">
      <c r="A189" s="23"/>
      <c r="B189" s="15" t="s">
        <v>146</v>
      </c>
      <c r="C189" s="16" t="s">
        <v>101</v>
      </c>
      <c r="D189" s="17">
        <f>D190</f>
        <v>20606</v>
      </c>
      <c r="E189" s="17">
        <f>E190</f>
        <v>21747</v>
      </c>
      <c r="F189" s="19">
        <f>F190</f>
        <v>8949</v>
      </c>
      <c r="G189" s="44">
        <f t="shared" si="11"/>
        <v>41.150503517726584</v>
      </c>
    </row>
    <row r="190" spans="1:7" ht="15.75">
      <c r="A190" s="23"/>
      <c r="B190" s="15"/>
      <c r="C190" s="16" t="s">
        <v>16</v>
      </c>
      <c r="D190" s="17">
        <v>20606</v>
      </c>
      <c r="E190" s="17">
        <v>21747</v>
      </c>
      <c r="F190" s="19">
        <v>8949</v>
      </c>
      <c r="G190" s="44">
        <f t="shared" si="11"/>
        <v>41.150503517726584</v>
      </c>
    </row>
    <row r="191" spans="1:7" ht="15.75">
      <c r="A191" s="23"/>
      <c r="B191" s="15" t="s">
        <v>147</v>
      </c>
      <c r="C191" s="16" t="s">
        <v>11</v>
      </c>
      <c r="D191" s="17">
        <f>D193</f>
        <v>61217</v>
      </c>
      <c r="E191" s="17">
        <f>E193</f>
        <v>60076</v>
      </c>
      <c r="F191" s="19">
        <f>F193</f>
        <v>28082</v>
      </c>
      <c r="G191" s="44">
        <f t="shared" si="11"/>
        <v>46.744124109461346</v>
      </c>
    </row>
    <row r="192" spans="1:7" ht="15.75">
      <c r="A192" s="23"/>
      <c r="B192" s="15"/>
      <c r="C192" s="16" t="s">
        <v>145</v>
      </c>
      <c r="D192" s="17">
        <v>11390</v>
      </c>
      <c r="E192" s="17">
        <v>11390</v>
      </c>
      <c r="F192" s="19">
        <v>0</v>
      </c>
      <c r="G192" s="44">
        <f t="shared" si="11"/>
        <v>0</v>
      </c>
    </row>
    <row r="193" spans="1:7" ht="15.75">
      <c r="A193" s="23"/>
      <c r="B193" s="15"/>
      <c r="C193" s="16" t="s">
        <v>148</v>
      </c>
      <c r="D193" s="17">
        <v>61217</v>
      </c>
      <c r="E193" s="17">
        <v>60076</v>
      </c>
      <c r="F193" s="19">
        <v>28082</v>
      </c>
      <c r="G193" s="44">
        <f aca="true" t="shared" si="12" ref="G193:G217">F193/E193*100</f>
        <v>46.744124109461346</v>
      </c>
    </row>
    <row r="194" spans="1:7" ht="31.5">
      <c r="A194" s="23" t="s">
        <v>149</v>
      </c>
      <c r="B194" s="12"/>
      <c r="C194" s="13" t="s">
        <v>150</v>
      </c>
      <c r="D194" s="14">
        <f>D195</f>
        <v>70873</v>
      </c>
      <c r="E194" s="14">
        <f>E195</f>
        <v>70873</v>
      </c>
      <c r="F194" s="18">
        <v>0</v>
      </c>
      <c r="G194" s="44">
        <f t="shared" si="12"/>
        <v>0</v>
      </c>
    </row>
    <row r="195" spans="1:7" ht="15.75">
      <c r="A195" s="24"/>
      <c r="B195" s="15" t="s">
        <v>151</v>
      </c>
      <c r="C195" s="16" t="s">
        <v>152</v>
      </c>
      <c r="D195" s="17">
        <f>D196</f>
        <v>70873</v>
      </c>
      <c r="E195" s="17">
        <f>E196</f>
        <v>70873</v>
      </c>
      <c r="F195" s="18">
        <v>0</v>
      </c>
      <c r="G195" s="44">
        <f t="shared" si="12"/>
        <v>0</v>
      </c>
    </row>
    <row r="196" spans="1:7" ht="15.75">
      <c r="A196" s="24"/>
      <c r="B196" s="15"/>
      <c r="C196" s="16" t="s">
        <v>58</v>
      </c>
      <c r="D196" s="17">
        <v>70873</v>
      </c>
      <c r="E196" s="17">
        <v>70873</v>
      </c>
      <c r="F196" s="18">
        <v>0</v>
      </c>
      <c r="G196" s="44">
        <f t="shared" si="12"/>
        <v>0</v>
      </c>
    </row>
    <row r="197" spans="1:7" ht="16.5" customHeight="1">
      <c r="A197" s="23" t="s">
        <v>153</v>
      </c>
      <c r="B197" s="12"/>
      <c r="C197" s="13" t="s">
        <v>154</v>
      </c>
      <c r="D197" s="14">
        <f>D198+D201</f>
        <v>116500</v>
      </c>
      <c r="E197" s="14">
        <f>E198+E201+E204</f>
        <v>116500</v>
      </c>
      <c r="F197" s="18">
        <f>F198+F201+F204</f>
        <v>34583</v>
      </c>
      <c r="G197" s="46">
        <f t="shared" si="12"/>
        <v>29.684978540772534</v>
      </c>
    </row>
    <row r="198" spans="1:7" ht="15.75">
      <c r="A198" s="24"/>
      <c r="B198" s="15" t="s">
        <v>155</v>
      </c>
      <c r="C198" s="16" t="s">
        <v>156</v>
      </c>
      <c r="D198" s="17">
        <f>D200</f>
        <v>66500</v>
      </c>
      <c r="E198" s="17">
        <f>E200</f>
        <v>59475</v>
      </c>
      <c r="F198" s="19">
        <f>F200</f>
        <v>12558</v>
      </c>
      <c r="G198" s="44">
        <f t="shared" si="12"/>
        <v>21.114754098360656</v>
      </c>
    </row>
    <row r="199" spans="1:7" ht="15.75">
      <c r="A199" s="24"/>
      <c r="B199" s="15"/>
      <c r="C199" s="16" t="s">
        <v>174</v>
      </c>
      <c r="D199" s="17">
        <v>32000</v>
      </c>
      <c r="E199" s="17">
        <v>32000</v>
      </c>
      <c r="F199" s="19">
        <v>8000</v>
      </c>
      <c r="G199" s="44">
        <f t="shared" si="12"/>
        <v>25</v>
      </c>
    </row>
    <row r="200" spans="1:7" ht="15.75">
      <c r="A200" s="24"/>
      <c r="B200" s="15"/>
      <c r="C200" s="16" t="s">
        <v>16</v>
      </c>
      <c r="D200" s="17">
        <v>66500</v>
      </c>
      <c r="E200" s="17">
        <v>59475</v>
      </c>
      <c r="F200" s="19">
        <v>12558</v>
      </c>
      <c r="G200" s="44">
        <f t="shared" si="12"/>
        <v>21.114754098360656</v>
      </c>
    </row>
    <row r="201" spans="1:7" ht="15.75">
      <c r="A201" s="24"/>
      <c r="B201" s="15" t="s">
        <v>157</v>
      </c>
      <c r="C201" s="16" t="s">
        <v>158</v>
      </c>
      <c r="D201" s="17">
        <f aca="true" t="shared" si="13" ref="D201:F202">D202</f>
        <v>50000</v>
      </c>
      <c r="E201" s="17">
        <f t="shared" si="13"/>
        <v>55000</v>
      </c>
      <c r="F201" s="19">
        <f t="shared" si="13"/>
        <v>20000</v>
      </c>
      <c r="G201" s="44">
        <f t="shared" si="12"/>
        <v>36.36363636363637</v>
      </c>
    </row>
    <row r="202" spans="1:7" ht="15.75">
      <c r="A202" s="24"/>
      <c r="B202" s="15"/>
      <c r="C202" s="16" t="s">
        <v>16</v>
      </c>
      <c r="D202" s="17">
        <f t="shared" si="13"/>
        <v>50000</v>
      </c>
      <c r="E202" s="17">
        <f t="shared" si="13"/>
        <v>55000</v>
      </c>
      <c r="F202" s="19">
        <f t="shared" si="13"/>
        <v>20000</v>
      </c>
      <c r="G202" s="44">
        <f t="shared" si="12"/>
        <v>36.36363636363637</v>
      </c>
    </row>
    <row r="203" spans="1:7" ht="36" customHeight="1">
      <c r="A203" s="26"/>
      <c r="B203" s="11"/>
      <c r="C203" s="42" t="s">
        <v>197</v>
      </c>
      <c r="D203" s="17">
        <v>50000</v>
      </c>
      <c r="E203" s="17">
        <v>55000</v>
      </c>
      <c r="F203" s="19">
        <v>20000</v>
      </c>
      <c r="G203" s="44">
        <f t="shared" si="12"/>
        <v>36.36363636363637</v>
      </c>
    </row>
    <row r="204" spans="1:7" ht="17.25" customHeight="1">
      <c r="A204" s="26"/>
      <c r="B204" s="15">
        <v>92195</v>
      </c>
      <c r="C204" s="16" t="s">
        <v>11</v>
      </c>
      <c r="D204" s="17">
        <v>0</v>
      </c>
      <c r="E204" s="17">
        <f>E205</f>
        <v>2025</v>
      </c>
      <c r="F204" s="19">
        <f>F205</f>
        <v>2025</v>
      </c>
      <c r="G204" s="44">
        <f t="shared" si="12"/>
        <v>100</v>
      </c>
    </row>
    <row r="205" spans="1:7" ht="16.5" customHeight="1">
      <c r="A205" s="26"/>
      <c r="B205" s="11"/>
      <c r="C205" s="16" t="s">
        <v>16</v>
      </c>
      <c r="D205" s="17">
        <v>0</v>
      </c>
      <c r="E205" s="17">
        <v>2025</v>
      </c>
      <c r="F205" s="19">
        <v>2025</v>
      </c>
      <c r="G205" s="44">
        <f t="shared" si="12"/>
        <v>100</v>
      </c>
    </row>
    <row r="206" spans="1:7" ht="15.75">
      <c r="A206" s="23" t="s">
        <v>159</v>
      </c>
      <c r="B206" s="12"/>
      <c r="C206" s="13" t="s">
        <v>160</v>
      </c>
      <c r="D206" s="14">
        <f>D207</f>
        <v>105000</v>
      </c>
      <c r="E206" s="14">
        <f>E207</f>
        <v>105000</v>
      </c>
      <c r="F206" s="18">
        <f>F207</f>
        <v>54853</v>
      </c>
      <c r="G206" s="44">
        <f t="shared" si="12"/>
        <v>52.24095238095238</v>
      </c>
    </row>
    <row r="207" spans="1:7" ht="15.75">
      <c r="A207" s="24"/>
      <c r="B207" s="15" t="s">
        <v>161</v>
      </c>
      <c r="C207" s="16" t="s">
        <v>162</v>
      </c>
      <c r="D207" s="17">
        <f>D208+D209</f>
        <v>105000</v>
      </c>
      <c r="E207" s="17">
        <f>E208+E209</f>
        <v>105000</v>
      </c>
      <c r="F207" s="19">
        <f>F208</f>
        <v>54853</v>
      </c>
      <c r="G207" s="46">
        <f t="shared" si="12"/>
        <v>52.24095238095238</v>
      </c>
    </row>
    <row r="208" spans="1:9" ht="15.75">
      <c r="A208" s="24"/>
      <c r="B208" s="15"/>
      <c r="C208" s="16" t="s">
        <v>16</v>
      </c>
      <c r="D208" s="17">
        <v>90000</v>
      </c>
      <c r="E208" s="17">
        <v>90000</v>
      </c>
      <c r="F208" s="19">
        <v>54853</v>
      </c>
      <c r="G208" s="44">
        <f t="shared" si="12"/>
        <v>60.94777777777778</v>
      </c>
      <c r="H208" s="8">
        <f>SUM(E164+E168+E171+E174+E177+E179+E182+E186+E190+E193+E196+E200+E202+E205+E208)</f>
        <v>7457052</v>
      </c>
      <c r="I208" s="8">
        <f>SUM(F164+F168+F171+F174+F177+F179+F182+F186+F190+F193+F196+F200+F202+F205+F208)</f>
        <v>3510973</v>
      </c>
    </row>
    <row r="209" spans="1:7" ht="15.75">
      <c r="A209" s="24"/>
      <c r="B209" s="15"/>
      <c r="C209" s="16" t="s">
        <v>28</v>
      </c>
      <c r="D209" s="17">
        <v>15000</v>
      </c>
      <c r="E209" s="17">
        <v>15000</v>
      </c>
      <c r="F209" s="19">
        <v>0</v>
      </c>
      <c r="G209" s="44">
        <f t="shared" si="12"/>
        <v>0</v>
      </c>
    </row>
    <row r="210" spans="1:7" ht="15.75">
      <c r="A210" s="24"/>
      <c r="B210" s="15"/>
      <c r="C210" s="16" t="s">
        <v>163</v>
      </c>
      <c r="D210" s="17">
        <v>60000</v>
      </c>
      <c r="E210" s="17">
        <v>60000</v>
      </c>
      <c r="F210" s="19">
        <v>39000</v>
      </c>
      <c r="G210" s="46">
        <f t="shared" si="12"/>
        <v>65</v>
      </c>
    </row>
    <row r="211" spans="1:9" ht="15.75">
      <c r="A211" s="23"/>
      <c r="B211" s="12"/>
      <c r="C211" s="13" t="s">
        <v>164</v>
      </c>
      <c r="D211" s="14">
        <f>D14+D17+D23+D26+D33+D37+D41+D52+D71+D74+D81+D84+D88+D121+D131+D153+D162+D194+D197+D206</f>
        <v>51642002</v>
      </c>
      <c r="E211" s="14">
        <f>E14+E17+E23+E26+E33+E37+E41+E52+E71+E74+E81+E84+E88+E121+E131+E153+E194+E197+E206+E162</f>
        <v>56751827</v>
      </c>
      <c r="F211" s="18">
        <f>F17+F26+F33+F37+F41+F52+F71+F74+F81+F88+F121+F131+F153+F162+F197+F206</f>
        <v>23425663</v>
      </c>
      <c r="G211" s="44">
        <f t="shared" si="12"/>
        <v>41.27737244476729</v>
      </c>
      <c r="H211" s="8">
        <f>SUM(H71+E85+H121+H162+H208)</f>
        <v>52859663</v>
      </c>
      <c r="I211" s="8">
        <f>SUM(I71+F85+I121+I162+I208)</f>
        <v>22800841</v>
      </c>
    </row>
    <row r="212" spans="1:8" ht="15.75">
      <c r="A212" s="24"/>
      <c r="B212" s="15"/>
      <c r="C212" s="16" t="s">
        <v>165</v>
      </c>
      <c r="D212" s="17">
        <v>48382209</v>
      </c>
      <c r="E212" s="19">
        <f>E16+E19+E22+E25+E28+E32+E35+E39+E43+E45+E47+E49+F66+E54+E57+E60+E64+E67+E70+E73+E76+E78+E80+E83+E85+E90+E94+E98+E103+E105+E108+E111+E114+E117+E119+E123+E125+E127+E130+E133+E137+E142+E146+E149+E155+E158+E161+E164+E168+E171+E174+E177+E179+E182+E186+E190+E193+E196+E200+E202+E205+E208+E152</f>
        <v>52894854</v>
      </c>
      <c r="F212" s="20">
        <v>22800841</v>
      </c>
      <c r="G212" s="44">
        <f t="shared" si="12"/>
        <v>43.10597208567775</v>
      </c>
      <c r="H212" s="8"/>
    </row>
    <row r="213" spans="1:7" ht="15.75">
      <c r="A213" s="24"/>
      <c r="B213" s="15"/>
      <c r="C213" s="16" t="s">
        <v>166</v>
      </c>
      <c r="D213" s="17">
        <f>D29+D50+D55+D61+D91+D95+D99+D109+D115+D120+D129+D134+D138+D143+D147+D159+D165+D169+D172+D175+D180+D183+D188+D192+D106+D112</f>
        <v>26053737</v>
      </c>
      <c r="E213" s="19">
        <f>E29+E50+E55+E61+E65+E91+E95+E99+E106+E109+E112+E115+E120+E129+E134+E138+E143+E147+E159+E165+E169+E172+E175+E180+E183+E188+E192+E20+E36+E40</f>
        <v>27334083</v>
      </c>
      <c r="F213" s="20">
        <f>F29+F36+F40+F50+F55+F61+F65+F91+F95+F99+F106+F109+F112+F115+F130+F134+F138+F143+F147+F159+F165+F169+F172+F175+F180+F183+F188</f>
        <v>12769529</v>
      </c>
      <c r="G213" s="46">
        <f t="shared" si="12"/>
        <v>46.716507738708486</v>
      </c>
    </row>
    <row r="214" spans="1:7" ht="15.75">
      <c r="A214" s="24"/>
      <c r="B214" s="15"/>
      <c r="C214" s="16" t="s">
        <v>167</v>
      </c>
      <c r="D214" s="17">
        <v>2526662</v>
      </c>
      <c r="E214" s="19">
        <f>E68+E92+E101+E135+E139+E144+E150+E156+E199+E203+E210</f>
        <v>2549874</v>
      </c>
      <c r="F214" s="20">
        <v>1136790</v>
      </c>
      <c r="G214" s="44">
        <f t="shared" si="12"/>
        <v>44.58220288531904</v>
      </c>
    </row>
    <row r="215" spans="1:7" ht="15.75">
      <c r="A215" s="24"/>
      <c r="B215" s="15"/>
      <c r="C215" s="16" t="s">
        <v>168</v>
      </c>
      <c r="D215" s="17">
        <v>1500000</v>
      </c>
      <c r="E215" s="19">
        <f>E83</f>
        <v>1500000</v>
      </c>
      <c r="F215" s="20">
        <v>558789</v>
      </c>
      <c r="G215" s="44">
        <f t="shared" si="12"/>
        <v>37.2526</v>
      </c>
    </row>
    <row r="216" spans="1:7" ht="15.75">
      <c r="A216" s="24"/>
      <c r="B216" s="15"/>
      <c r="C216" s="16" t="s">
        <v>169</v>
      </c>
      <c r="D216" s="17">
        <v>350000</v>
      </c>
      <c r="E216" s="17">
        <v>423471</v>
      </c>
      <c r="F216" s="18">
        <v>0</v>
      </c>
      <c r="G216" s="44">
        <f t="shared" si="12"/>
        <v>0</v>
      </c>
    </row>
    <row r="217" spans="1:7" ht="16.5" thickBot="1">
      <c r="A217" s="27"/>
      <c r="B217" s="28"/>
      <c r="C217" s="29" t="s">
        <v>170</v>
      </c>
      <c r="D217" s="30">
        <f>D209+D187+D184+D166+D100+D96+D51+D30</f>
        <v>3259793</v>
      </c>
      <c r="E217" s="31">
        <f>E30+E51+E100+E184+E187+E209+E62+E140+E166</f>
        <v>3892164</v>
      </c>
      <c r="F217" s="32">
        <f>F30+F51+F166</f>
        <v>624822</v>
      </c>
      <c r="G217" s="45">
        <f t="shared" si="12"/>
        <v>16.05333177122033</v>
      </c>
    </row>
    <row r="218" ht="12.75">
      <c r="F218" s="8"/>
    </row>
    <row r="219" spans="5:6" ht="12.75">
      <c r="E219" s="8"/>
      <c r="F219" s="8"/>
    </row>
    <row r="220" ht="12.75">
      <c r="F220" s="8"/>
    </row>
    <row r="221" ht="12.75">
      <c r="F221" s="8"/>
    </row>
    <row r="222" ht="12.75">
      <c r="F222" s="8"/>
    </row>
    <row r="223" ht="12.75">
      <c r="F223" s="8"/>
    </row>
    <row r="224" ht="12.75">
      <c r="F224" s="8"/>
    </row>
    <row r="225" ht="12.75">
      <c r="F225" s="8"/>
    </row>
    <row r="226" ht="12.75">
      <c r="F226" s="8"/>
    </row>
    <row r="227" ht="12.75">
      <c r="F227" s="8"/>
    </row>
    <row r="228" ht="12.75">
      <c r="F228" s="8"/>
    </row>
    <row r="229" ht="12.75">
      <c r="F229" s="8"/>
    </row>
  </sheetData>
  <mergeCells count="6">
    <mergeCell ref="D1:G1"/>
    <mergeCell ref="E4:F4"/>
    <mergeCell ref="D10:D12"/>
    <mergeCell ref="G10:G12"/>
    <mergeCell ref="C5:E5"/>
    <mergeCell ref="C6:E6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>&amp;RZałącznik Nr 2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SP1</cp:lastModifiedBy>
  <cp:lastPrinted>2011-03-16T10:02:23Z</cp:lastPrinted>
  <dcterms:created xsi:type="dcterms:W3CDTF">2005-11-08T10:40:11Z</dcterms:created>
  <dcterms:modified xsi:type="dcterms:W3CDTF">2011-03-16T10:06:21Z</dcterms:modified>
  <cp:category/>
  <cp:version/>
  <cp:contentType/>
  <cp:contentStatus/>
</cp:coreProperties>
</file>