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<sst xmlns="http://schemas.openxmlformats.org/spreadsheetml/2006/main" count="613" uniqueCount="246">
  <si>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</si>
  <si>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</si>
  <si>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</si>
  <si>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</si>
  <si>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</si>
  <si>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</si>
  <si>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</si>
  <si>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</si>
  <si>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</si>
  <si>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</si>
  <si>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</si>
  <si>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</si>
  <si>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</si>
  <si>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</si>
  <si>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</si>
  <si>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</si>
  <si>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</si>
  <si>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</si>
  <si>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</si>
  <si>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</si>
  <si>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</si>
  <si>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</si>
  <si>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</si>
  <si>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</si>
  <si>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</si>
  <si>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</si>
  <si>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</si>
  <si>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</si>
  <si>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</si>
  <si>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</si>
  <si>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</si>
  <si>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</si>
  <si>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</si>
  <si>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</si>
  <si>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</si>
  <si>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</si>
  <si>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</si>
  <si>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</si>
  <si>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</si>
  <si>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</si>
  <si>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</si>
  <si>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</si>
  <si>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</si>
  <si>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</si>
  <si>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</si>
  <si>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</si>
  <si>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</si>
  <si>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</si>
  <si>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</si>
  <si>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</si>
  <si>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</si>
  <si>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</si>
  <si>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</si>
  <si>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</si>
  <si>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</si>
  <si>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</si>
  <si>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</si>
  <si>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</si>
  <si>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</si>
  <si>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</si>
  <si>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</si>
  <si>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</si>
  <si>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</si>
  <si>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</si>
  <si>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</si>
  <si>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</si>
  <si>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</si>
  <si>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</si>
  <si>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</si>
  <si>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</si>
  <si>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</si>
  <si>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</si>
  <si>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</si>
  <si>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</si>
  <si>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</si>
  <si>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</si>
  <si>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</si>
  <si>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</si>
  <si>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</si>
  <si>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</si>
  <si>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</si>
  <si>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</si>
  <si>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</si>
  <si>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</si>
  <si>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</si>
  <si>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</si>
  <si>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</si>
  <si>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</si>
  <si>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</si>
  <si>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</si>
  <si>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</si>
  <si>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</si>
  <si>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</si>
  <si>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</si>
  <si>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</si>
  <si>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</si>
  <si>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</si>
  <si>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</si>
  <si>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</si>
  <si>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</si>
  <si>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</si>
  <si>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</si>
  <si>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</si>
  <si>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</si>
  <si>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</si>
  <si>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</si>
  <si>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</si>
  <si>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</si>
  <si>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</si>
  <si>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</si>
  <si>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</si>
  <si>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</si>
  <si>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</si>
  <si>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</si>
  <si>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</si>
  <si>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</si>
  <si>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</si>
  <si>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</si>
  <si>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</si>
  <si>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</si>
  <si>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</si>
  <si>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</si>
  <si>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</si>
  <si>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</si>
  <si>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</si>
  <si>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</si>
  <si>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</si>
  <si>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</si>
  <si>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</si>
  <si>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</si>
  <si>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</si>
  <si>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</si>
  <si>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</si>
  <si>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</si>
  <si>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</si>
  <si>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</si>
  <si>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</si>
  <si>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</si>
  <si>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</si>
  <si>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</si>
  <si>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</si>
  <si>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</si>
  <si>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</si>
  <si>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</si>
  <si>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</si>
  <si>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</si>
  <si>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</si>
  <si>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</si>
  <si>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</si>
  <si>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</si>
  <si>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</si>
  <si>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</si>
  <si>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</si>
  <si>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</si>
  <si>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</si>
  <si>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</si>
  <si>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</si>
  <si>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</si>
  <si>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</si>
  <si>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</si>
  <si>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</si>
  <si>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</si>
  <si>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</si>
  <si>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</si>
  <si>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</si>
  <si>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</si>
  <si>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</si>
  <si>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</si>
  <si>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</si>
  <si>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</si>
  <si>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</si>
  <si>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</si>
  <si>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</si>
  <si>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</si>
  <si>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</si>
  <si>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</si>
  <si>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</si>
  <si>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</si>
  <si>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</si>
  <si>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</si>
  <si>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</si>
  <si>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</si>
  <si>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</si>
  <si>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</si>
  <si>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</si>
  <si>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</si>
  <si>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</si>
  <si>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</si>
  <si>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</si>
  <si>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</si>
  <si>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</si>
  <si>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</si>
  <si>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</si>
  <si>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</si>
  <si>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</si>
  <si>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</si>
  <si>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</si>
  <si>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</si>
  <si>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</si>
  <si>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</si>
  <si>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</si>
  <si>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</si>
  <si>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              -dotacja  dla powiatu jel. na terapię zajęciową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</si>
  <si>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</si>
  <si>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</si>
  <si>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</si>
  <si>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</si>
  <si>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</si>
  <si>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</si>
  <si>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</si>
  <si>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</si>
  <si>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</si>
  <si>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</si>
  <si>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</si>
  <si>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</si>
  <si>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</si>
  <si>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</si>
  <si>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</si>
  <si>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</si>
  <si>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 xml:space="preserve">      *</t>
  </si>
  <si>
    <t>Udział % w wydatkach ogółem</t>
  </si>
  <si>
    <t>- rezerwa na realizację zadań własnych z zakresu zarzadzania kryzysowego</t>
  </si>
  <si>
    <t xml:space="preserve">KULTURA FIZYCZNA  </t>
  </si>
  <si>
    <t xml:space="preserve">Zadania w zakresie kultury fizycznej </t>
  </si>
  <si>
    <t>kwoty wynagrodzeń i składek od nich naliczanych  ogółem nie  zawierają  wydatków  z cyfrą "7" i" 9" na końcu</t>
  </si>
  <si>
    <t xml:space="preserve">   - wydatki majątkowe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</si>
  <si>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</si>
  <si>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</si>
  <si>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</si>
  <si>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</si>
  <si>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>O1042</t>
  </si>
  <si>
    <t xml:space="preserve">Wyłączenie z produkcji gruntów rolnych </t>
  </si>
  <si>
    <t xml:space="preserve">              - rezerwa na wydatki  unijne</t>
  </si>
  <si>
    <t>- rezerwa na wydatki unijne</t>
  </si>
  <si>
    <t xml:space="preserve"> - w tym: świadczenia na rzecz osób fizycznych</t>
  </si>
  <si>
    <t xml:space="preserve">               -dotacje  na zadania opiek-wychowawcze</t>
  </si>
  <si>
    <t>%(kol 5:4)</t>
  </si>
  <si>
    <t>O50</t>
  </si>
  <si>
    <t>O5095</t>
  </si>
  <si>
    <t>RYBOŁÓWSTWO i RYBACTWO</t>
  </si>
  <si>
    <t>Kwalifikacja wojskowa</t>
  </si>
  <si>
    <t>Plan na 2014 rok wg uchwały budżetowej</t>
  </si>
  <si>
    <t xml:space="preserve">na 31 marca </t>
  </si>
  <si>
    <t>2014r.</t>
  </si>
  <si>
    <t>Plan na  2014 rok po zmianach</t>
  </si>
  <si>
    <t>WYDATKI POWIATU PLANOWANE  DO REALIZACJI  I WYKONANE W I KWARTALE  2014 ROKU  WEDŁUG DZIAŁÓW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</si>
</sst>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wrapText="1"/>
    </xf>
    <xf numFmtId="43" fontId="3" fillId="0" borderId="13" xfId="42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4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7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4.140625" style="0" customWidth="1"/>
    <col min="4" max="6" width="14.140625" style="0" customWidth="1"/>
    <col min="7" max="7" width="10.140625" style="0" customWidth="1"/>
    <col min="8" max="8" width="11.421875" style="0" customWidth="1"/>
    <col min="9" max="9" width="11.8515625" style="0" customWidth="1"/>
    <col min="11" max="11" width="16.00390625" style="56" bestFit="1" customWidth="1"/>
    <col min="12" max="12" width="16.00390625" style="0" bestFit="1" customWidth="1"/>
  </cols>
  <sheetData>
    <row r="2" spans="1:9" ht="12.75" customHeight="1">
      <c r="A2" s="76" t="s">
        <v>245</v>
      </c>
      <c r="B2" s="76"/>
      <c r="C2" s="76"/>
      <c r="D2" s="76"/>
      <c r="E2" s="76"/>
      <c r="F2" s="76"/>
      <c r="G2" s="76"/>
      <c r="H2" s="76"/>
      <c r="I2" s="6"/>
    </row>
    <row r="3" spans="3:9" ht="15" thickBot="1">
      <c r="C3" s="81" t="s">
        <v>207</v>
      </c>
      <c r="D3" s="81"/>
      <c r="E3" s="81"/>
      <c r="F3" s="81"/>
      <c r="G3" s="81"/>
      <c r="H3" s="81"/>
      <c r="I3" s="52"/>
    </row>
    <row r="4" spans="1:9" ht="10.5" customHeight="1">
      <c r="A4" s="78" t="s">
        <v>0</v>
      </c>
      <c r="B4" s="78" t="s">
        <v>1</v>
      </c>
      <c r="C4" s="78" t="s">
        <v>2</v>
      </c>
      <c r="D4" s="74" t="s">
        <v>241</v>
      </c>
      <c r="E4" s="82" t="s">
        <v>244</v>
      </c>
      <c r="F4" s="71" t="s">
        <v>180</v>
      </c>
      <c r="G4" s="74" t="s">
        <v>236</v>
      </c>
      <c r="H4" s="74" t="s">
        <v>220</v>
      </c>
      <c r="I4" s="53"/>
    </row>
    <row r="5" spans="1:9" ht="12.75">
      <c r="A5" s="79"/>
      <c r="B5" s="79"/>
      <c r="C5" s="79"/>
      <c r="D5" s="74"/>
      <c r="E5" s="74"/>
      <c r="F5" s="71" t="s">
        <v>242</v>
      </c>
      <c r="G5" s="74"/>
      <c r="H5" s="74"/>
      <c r="I5" s="53"/>
    </row>
    <row r="6" spans="1:9" ht="13.5" thickBot="1">
      <c r="A6" s="80"/>
      <c r="B6" s="80"/>
      <c r="C6" s="80"/>
      <c r="D6" s="75"/>
      <c r="E6" s="75"/>
      <c r="F6" s="72" t="s">
        <v>243</v>
      </c>
      <c r="G6" s="75"/>
      <c r="H6" s="75"/>
      <c r="I6" s="53"/>
    </row>
    <row r="7" spans="1:10" ht="12.75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54"/>
      <c r="J7" s="51"/>
    </row>
    <row r="8" spans="1:9" ht="15.75">
      <c r="A8" s="12" t="s">
        <v>6</v>
      </c>
      <c r="B8" s="12"/>
      <c r="C8" s="13" t="s">
        <v>7</v>
      </c>
      <c r="D8" s="18">
        <f>D9</f>
        <v>16000</v>
      </c>
      <c r="E8" s="18">
        <f>E9</f>
        <v>16000</v>
      </c>
      <c r="F8" s="18">
        <v>0</v>
      </c>
      <c r="G8" s="67">
        <f>F8/E8*100</f>
        <v>0</v>
      </c>
      <c r="H8" s="68">
        <f>SUM((F8/15402565)*100)</f>
        <v>0</v>
      </c>
      <c r="I8" s="55"/>
    </row>
    <row r="9" spans="1:9" ht="15" customHeight="1">
      <c r="A9" s="15"/>
      <c r="B9" s="15" t="s">
        <v>8</v>
      </c>
      <c r="C9" s="16" t="s">
        <v>9</v>
      </c>
      <c r="D9" s="20">
        <f>D10</f>
        <v>16000</v>
      </c>
      <c r="E9" s="20">
        <f>E10</f>
        <v>16000</v>
      </c>
      <c r="F9" s="20">
        <v>0</v>
      </c>
      <c r="G9" s="67">
        <f aca="true" t="shared" si="0" ref="G9:G72">F9/E9*100</f>
        <v>0</v>
      </c>
      <c r="H9" s="73">
        <f>SUM((F9/15402565)*100)</f>
        <v>0</v>
      </c>
      <c r="I9" s="55"/>
    </row>
    <row r="10" spans="1:9" ht="15" customHeight="1">
      <c r="A10" s="15"/>
      <c r="B10" s="15"/>
      <c r="C10" s="16" t="s">
        <v>10</v>
      </c>
      <c r="D10" s="20">
        <v>16000</v>
      </c>
      <c r="E10" s="20">
        <v>16000</v>
      </c>
      <c r="F10" s="20">
        <v>0</v>
      </c>
      <c r="G10" s="67">
        <f t="shared" si="0"/>
        <v>0</v>
      </c>
      <c r="H10" s="73">
        <f aca="true" t="shared" si="1" ref="H10:H73">SUM((F10/15402565)*100)</f>
        <v>0</v>
      </c>
      <c r="I10" s="55"/>
    </row>
    <row r="11" spans="1:9" ht="15" customHeight="1">
      <c r="A11" s="15"/>
      <c r="B11" s="15" t="s">
        <v>230</v>
      </c>
      <c r="C11" s="16" t="s">
        <v>231</v>
      </c>
      <c r="D11" s="20">
        <v>0</v>
      </c>
      <c r="E11" s="20">
        <v>0</v>
      </c>
      <c r="F11" s="20">
        <v>0</v>
      </c>
      <c r="G11" s="67">
        <v>0</v>
      </c>
      <c r="H11" s="73">
        <f t="shared" si="1"/>
        <v>0</v>
      </c>
      <c r="I11" s="55"/>
    </row>
    <row r="12" spans="1:9" ht="15" customHeight="1">
      <c r="A12" s="15"/>
      <c r="B12" s="15"/>
      <c r="C12" s="16" t="s">
        <v>27</v>
      </c>
      <c r="D12" s="20">
        <v>0</v>
      </c>
      <c r="E12" s="20">
        <v>0</v>
      </c>
      <c r="F12" s="20"/>
      <c r="G12" s="67">
        <v>0</v>
      </c>
      <c r="H12" s="73">
        <f t="shared" si="1"/>
        <v>0</v>
      </c>
      <c r="I12" s="55"/>
    </row>
    <row r="13" spans="1:9" ht="15" customHeight="1">
      <c r="A13" s="12" t="s">
        <v>12</v>
      </c>
      <c r="B13" s="12"/>
      <c r="C13" s="13" t="s">
        <v>13</v>
      </c>
      <c r="D13" s="18">
        <f>D14+D18</f>
        <v>190981</v>
      </c>
      <c r="E13" s="18">
        <f>E14+E18</f>
        <v>198781</v>
      </c>
      <c r="F13" s="18">
        <f>F14+F18</f>
        <v>40210</v>
      </c>
      <c r="G13" s="67">
        <f t="shared" si="0"/>
        <v>20.228291436304275</v>
      </c>
      <c r="H13" s="68">
        <f t="shared" si="1"/>
        <v>0.26106041428813964</v>
      </c>
      <c r="I13" s="55"/>
    </row>
    <row r="14" spans="1:9" ht="15" customHeight="1">
      <c r="A14" s="15"/>
      <c r="B14" s="15" t="s">
        <v>14</v>
      </c>
      <c r="C14" s="16" t="s">
        <v>15</v>
      </c>
      <c r="D14" s="20">
        <f>D15</f>
        <v>131250</v>
      </c>
      <c r="E14" s="20">
        <f>E15</f>
        <v>131250</v>
      </c>
      <c r="F14" s="20">
        <f>F15</f>
        <v>29252</v>
      </c>
      <c r="G14" s="64">
        <f t="shared" si="0"/>
        <v>22.287238095238095</v>
      </c>
      <c r="H14" s="73">
        <f t="shared" si="1"/>
        <v>0.1899164197651495</v>
      </c>
      <c r="I14" s="55"/>
    </row>
    <row r="15" spans="1:10" ht="15" customHeight="1">
      <c r="A15" s="15"/>
      <c r="B15" s="15"/>
      <c r="C15" s="16" t="s">
        <v>16</v>
      </c>
      <c r="D15" s="20">
        <v>131250</v>
      </c>
      <c r="E15" s="20">
        <v>131250</v>
      </c>
      <c r="F15" s="20">
        <v>29252</v>
      </c>
      <c r="G15" s="64">
        <f t="shared" si="0"/>
        <v>22.287238095238095</v>
      </c>
      <c r="H15" s="73">
        <f t="shared" si="1"/>
        <v>0.1899164197651495</v>
      </c>
      <c r="I15" s="55"/>
      <c r="J15" s="56"/>
    </row>
    <row r="16" spans="1:9" ht="15" customHeight="1">
      <c r="A16" s="15"/>
      <c r="B16" s="15"/>
      <c r="C16" s="16" t="s">
        <v>208</v>
      </c>
      <c r="D16" s="20">
        <v>6750</v>
      </c>
      <c r="E16" s="20">
        <v>6750</v>
      </c>
      <c r="F16" s="20">
        <v>0</v>
      </c>
      <c r="G16" s="64">
        <f t="shared" si="0"/>
        <v>0</v>
      </c>
      <c r="H16" s="73">
        <f t="shared" si="1"/>
        <v>0</v>
      </c>
      <c r="I16" s="55"/>
    </row>
    <row r="17" spans="1:9" ht="15" customHeight="1">
      <c r="A17" s="15"/>
      <c r="B17" s="15"/>
      <c r="C17" s="16" t="s">
        <v>226</v>
      </c>
      <c r="D17" s="20">
        <v>123500</v>
      </c>
      <c r="E17" s="20">
        <v>123500</v>
      </c>
      <c r="F17" s="20">
        <v>29252</v>
      </c>
      <c r="G17" s="64">
        <f t="shared" si="0"/>
        <v>23.68582995951417</v>
      </c>
      <c r="H17" s="73">
        <f t="shared" si="1"/>
        <v>0.1899164197651495</v>
      </c>
      <c r="I17" s="55"/>
    </row>
    <row r="18" spans="1:9" ht="15" customHeight="1">
      <c r="A18" s="15"/>
      <c r="B18" s="15" t="s">
        <v>17</v>
      </c>
      <c r="C18" s="16" t="s">
        <v>18</v>
      </c>
      <c r="D18" s="20">
        <f>D19</f>
        <v>59731</v>
      </c>
      <c r="E18" s="20">
        <f>E19</f>
        <v>67531</v>
      </c>
      <c r="F18" s="20">
        <f>F19</f>
        <v>10958</v>
      </c>
      <c r="G18" s="64">
        <f t="shared" si="0"/>
        <v>16.226621847744</v>
      </c>
      <c r="H18" s="73">
        <f t="shared" si="1"/>
        <v>0.07114399452299017</v>
      </c>
      <c r="I18" s="55"/>
    </row>
    <row r="19" spans="1:9" ht="15" customHeight="1">
      <c r="A19" s="15"/>
      <c r="B19" s="15"/>
      <c r="C19" s="16" t="s">
        <v>16</v>
      </c>
      <c r="D19" s="20">
        <v>59731</v>
      </c>
      <c r="E19" s="20">
        <v>67531</v>
      </c>
      <c r="F19" s="20">
        <v>10958</v>
      </c>
      <c r="G19" s="64">
        <f t="shared" si="0"/>
        <v>16.226621847744</v>
      </c>
      <c r="H19" s="73">
        <f t="shared" si="1"/>
        <v>0.07114399452299017</v>
      </c>
      <c r="I19" s="55"/>
    </row>
    <row r="20" spans="1:9" ht="15" customHeight="1">
      <c r="A20" s="69" t="s">
        <v>237</v>
      </c>
      <c r="B20" s="15"/>
      <c r="C20" s="65" t="s">
        <v>239</v>
      </c>
      <c r="D20" s="66">
        <v>1000</v>
      </c>
      <c r="E20" s="66">
        <v>1000</v>
      </c>
      <c r="F20" s="66">
        <v>0</v>
      </c>
      <c r="G20" s="64">
        <f t="shared" si="0"/>
        <v>0</v>
      </c>
      <c r="H20" s="73">
        <f t="shared" si="1"/>
        <v>0</v>
      </c>
      <c r="I20" s="55"/>
    </row>
    <row r="21" spans="1:9" ht="15" customHeight="1">
      <c r="A21" s="15"/>
      <c r="B21" s="15" t="s">
        <v>238</v>
      </c>
      <c r="C21" s="16" t="s">
        <v>11</v>
      </c>
      <c r="D21" s="20">
        <v>1000</v>
      </c>
      <c r="E21" s="20">
        <v>1000</v>
      </c>
      <c r="F21" s="20">
        <v>0</v>
      </c>
      <c r="G21" s="64">
        <f t="shared" si="0"/>
        <v>0</v>
      </c>
      <c r="H21" s="73">
        <f t="shared" si="1"/>
        <v>0</v>
      </c>
      <c r="I21" s="55"/>
    </row>
    <row r="22" spans="1:9" ht="15" customHeight="1">
      <c r="A22" s="15"/>
      <c r="B22" s="15"/>
      <c r="C22" s="16" t="s">
        <v>16</v>
      </c>
      <c r="D22" s="20">
        <v>1000</v>
      </c>
      <c r="E22" s="20">
        <v>1000</v>
      </c>
      <c r="F22" s="20">
        <v>0</v>
      </c>
      <c r="G22" s="64">
        <f t="shared" si="0"/>
        <v>0</v>
      </c>
      <c r="H22" s="73">
        <f t="shared" si="1"/>
        <v>0</v>
      </c>
      <c r="I22" s="55"/>
    </row>
    <row r="23" spans="1:9" ht="15" customHeight="1">
      <c r="A23" s="12" t="s">
        <v>22</v>
      </c>
      <c r="B23" s="12"/>
      <c r="C23" s="13" t="s">
        <v>23</v>
      </c>
      <c r="D23" s="18">
        <f>D24+D27+D30</f>
        <v>2627850</v>
      </c>
      <c r="E23" s="18">
        <f>E24+E27+E30</f>
        <v>7002850</v>
      </c>
      <c r="F23" s="18">
        <f>F24+F27+F30</f>
        <v>1078535</v>
      </c>
      <c r="G23" s="67">
        <f t="shared" si="0"/>
        <v>15.401372298421357</v>
      </c>
      <c r="H23" s="68">
        <f t="shared" si="1"/>
        <v>7.002307732510786</v>
      </c>
      <c r="I23" s="55"/>
    </row>
    <row r="24" spans="1:9" ht="15" customHeight="1">
      <c r="A24" s="15"/>
      <c r="B24" s="15" t="s">
        <v>24</v>
      </c>
      <c r="C24" s="16" t="s">
        <v>25</v>
      </c>
      <c r="D24" s="20">
        <f>D25</f>
        <v>1743300</v>
      </c>
      <c r="E24" s="20">
        <f>E25</f>
        <v>1743300</v>
      </c>
      <c r="F24" s="20">
        <f>F25</f>
        <v>915386</v>
      </c>
      <c r="G24" s="64">
        <f t="shared" si="0"/>
        <v>52.50880513967763</v>
      </c>
      <c r="H24" s="73">
        <f t="shared" si="1"/>
        <v>5.94307506574392</v>
      </c>
      <c r="I24" s="55"/>
    </row>
    <row r="25" spans="1:9" ht="15" customHeight="1">
      <c r="A25" s="15"/>
      <c r="B25" s="15"/>
      <c r="C25" s="16" t="s">
        <v>16</v>
      </c>
      <c r="D25" s="20">
        <v>1743300</v>
      </c>
      <c r="E25" s="20">
        <v>1743300</v>
      </c>
      <c r="F25" s="20">
        <v>915386</v>
      </c>
      <c r="G25" s="64">
        <f t="shared" si="0"/>
        <v>52.50880513967763</v>
      </c>
      <c r="H25" s="73">
        <f t="shared" si="1"/>
        <v>5.94307506574392</v>
      </c>
      <c r="I25" s="55"/>
    </row>
    <row r="26" spans="1:9" ht="15" customHeight="1">
      <c r="A26" s="15"/>
      <c r="B26" s="15"/>
      <c r="C26" s="16" t="s">
        <v>199</v>
      </c>
      <c r="D26" s="20">
        <v>613500</v>
      </c>
      <c r="E26" s="20">
        <v>613500</v>
      </c>
      <c r="F26" s="20">
        <v>373884</v>
      </c>
      <c r="G26" s="64">
        <f t="shared" si="0"/>
        <v>60.94278728606357</v>
      </c>
      <c r="H26" s="73">
        <f t="shared" si="1"/>
        <v>2.4274138755460535</v>
      </c>
      <c r="I26" s="55"/>
    </row>
    <row r="27" spans="1:9" ht="15" customHeight="1">
      <c r="A27" s="15"/>
      <c r="B27" s="15">
        <v>60078</v>
      </c>
      <c r="C27" s="16" t="s">
        <v>186</v>
      </c>
      <c r="D27" s="20">
        <f>D28+D29</f>
        <v>210000</v>
      </c>
      <c r="E27" s="20">
        <f>E28+E29</f>
        <v>4585000</v>
      </c>
      <c r="F27" s="20">
        <v>0</v>
      </c>
      <c r="G27" s="64">
        <f t="shared" si="0"/>
        <v>0</v>
      </c>
      <c r="H27" s="73">
        <f t="shared" si="1"/>
        <v>0</v>
      </c>
      <c r="I27" s="55"/>
    </row>
    <row r="28" spans="1:9" ht="15" customHeight="1">
      <c r="A28" s="15"/>
      <c r="B28" s="15"/>
      <c r="C28" s="16" t="s">
        <v>16</v>
      </c>
      <c r="D28" s="20">
        <v>0</v>
      </c>
      <c r="E28" s="20">
        <v>0</v>
      </c>
      <c r="F28" s="20">
        <v>0</v>
      </c>
      <c r="G28" s="64">
        <v>0</v>
      </c>
      <c r="H28" s="73">
        <f t="shared" si="1"/>
        <v>0</v>
      </c>
      <c r="I28" s="55"/>
    </row>
    <row r="29" spans="1:9" ht="15" customHeight="1">
      <c r="A29" s="15"/>
      <c r="B29" s="15"/>
      <c r="C29" s="16" t="s">
        <v>27</v>
      </c>
      <c r="D29" s="20">
        <v>210000</v>
      </c>
      <c r="E29" s="20">
        <v>4585000</v>
      </c>
      <c r="F29" s="20">
        <v>0</v>
      </c>
      <c r="G29" s="64">
        <f t="shared" si="0"/>
        <v>0</v>
      </c>
      <c r="H29" s="73">
        <f t="shared" si="1"/>
        <v>0</v>
      </c>
      <c r="I29" s="55"/>
    </row>
    <row r="30" spans="1:9" ht="15" customHeight="1">
      <c r="A30" s="15"/>
      <c r="B30" s="15">
        <v>60095</v>
      </c>
      <c r="C30" s="16" t="s">
        <v>11</v>
      </c>
      <c r="D30" s="20">
        <f>D31</f>
        <v>674550</v>
      </c>
      <c r="E30" s="20">
        <f>E31</f>
        <v>674550</v>
      </c>
      <c r="F30" s="20">
        <f>F31</f>
        <v>163149</v>
      </c>
      <c r="G30" s="64">
        <f t="shared" si="0"/>
        <v>24.186346453191014</v>
      </c>
      <c r="H30" s="73">
        <f t="shared" si="1"/>
        <v>1.0592326667668663</v>
      </c>
      <c r="I30" s="55"/>
    </row>
    <row r="31" spans="1:9" ht="15" customHeight="1">
      <c r="A31" s="15"/>
      <c r="B31" s="15"/>
      <c r="C31" s="16" t="s">
        <v>16</v>
      </c>
      <c r="D31" s="20">
        <v>674550</v>
      </c>
      <c r="E31" s="20">
        <v>674550</v>
      </c>
      <c r="F31" s="20">
        <v>163149</v>
      </c>
      <c r="G31" s="64">
        <f t="shared" si="0"/>
        <v>24.186346453191014</v>
      </c>
      <c r="H31" s="73">
        <f t="shared" si="1"/>
        <v>1.0592326667668663</v>
      </c>
      <c r="I31" s="55"/>
    </row>
    <row r="32" spans="1:9" ht="15" customHeight="1">
      <c r="A32" s="15"/>
      <c r="B32" s="15"/>
      <c r="C32" s="16" t="s">
        <v>210</v>
      </c>
      <c r="D32" s="20">
        <v>520305</v>
      </c>
      <c r="E32" s="20">
        <v>520305</v>
      </c>
      <c r="F32" s="20">
        <v>130754</v>
      </c>
      <c r="G32" s="64">
        <f t="shared" si="0"/>
        <v>25.130260135881837</v>
      </c>
      <c r="H32" s="73">
        <f t="shared" si="1"/>
        <v>0.8489105548329126</v>
      </c>
      <c r="I32" s="55"/>
    </row>
    <row r="33" spans="1:9" ht="15" customHeight="1">
      <c r="A33" s="15"/>
      <c r="B33" s="15"/>
      <c r="C33" s="16" t="s">
        <v>226</v>
      </c>
      <c r="D33" s="20">
        <v>2700</v>
      </c>
      <c r="E33" s="20">
        <v>2700</v>
      </c>
      <c r="F33" s="20">
        <v>150</v>
      </c>
      <c r="G33" s="64">
        <f t="shared" si="0"/>
        <v>5.555555555555555</v>
      </c>
      <c r="H33" s="73">
        <f t="shared" si="1"/>
        <v>0.0009738637687943534</v>
      </c>
      <c r="I33" s="55"/>
    </row>
    <row r="34" spans="1:9" ht="15" customHeight="1">
      <c r="A34" s="15"/>
      <c r="B34" s="15"/>
      <c r="C34" s="16" t="s">
        <v>27</v>
      </c>
      <c r="D34" s="20">
        <v>0</v>
      </c>
      <c r="E34" s="20">
        <v>0</v>
      </c>
      <c r="F34" s="20">
        <v>0</v>
      </c>
      <c r="G34" s="64">
        <v>0</v>
      </c>
      <c r="H34" s="73">
        <f t="shared" si="1"/>
        <v>0</v>
      </c>
      <c r="I34" s="55"/>
    </row>
    <row r="35" spans="1:9" ht="15" customHeight="1">
      <c r="A35" s="12" t="s">
        <v>29</v>
      </c>
      <c r="B35" s="12"/>
      <c r="C35" s="13" t="s">
        <v>30</v>
      </c>
      <c r="D35" s="18">
        <f>D37</f>
        <v>106300</v>
      </c>
      <c r="E35" s="18">
        <f>E37</f>
        <v>150498</v>
      </c>
      <c r="F35" s="18">
        <f>F37</f>
        <v>10916</v>
      </c>
      <c r="G35" s="67">
        <f t="shared" si="0"/>
        <v>7.253252534917408</v>
      </c>
      <c r="H35" s="68">
        <f t="shared" si="1"/>
        <v>0.07087131266772774</v>
      </c>
      <c r="I35" s="55"/>
    </row>
    <row r="36" spans="1:9" ht="15" customHeight="1">
      <c r="A36" s="15"/>
      <c r="B36" s="15" t="s">
        <v>31</v>
      </c>
      <c r="C36" s="16" t="s">
        <v>32</v>
      </c>
      <c r="D36" s="20">
        <f>D37</f>
        <v>106300</v>
      </c>
      <c r="E36" s="20">
        <f>E37</f>
        <v>150498</v>
      </c>
      <c r="F36" s="20">
        <f>F37</f>
        <v>10916</v>
      </c>
      <c r="G36" s="64">
        <f t="shared" si="0"/>
        <v>7.253252534917408</v>
      </c>
      <c r="H36" s="73">
        <f t="shared" si="1"/>
        <v>0.07087131266772774</v>
      </c>
      <c r="I36" s="55"/>
    </row>
    <row r="37" spans="1:9" ht="15" customHeight="1">
      <c r="A37" s="15"/>
      <c r="B37" s="15"/>
      <c r="C37" s="16" t="s">
        <v>16</v>
      </c>
      <c r="D37" s="20">
        <v>106300</v>
      </c>
      <c r="E37" s="20">
        <v>150498</v>
      </c>
      <c r="F37" s="20">
        <v>10916</v>
      </c>
      <c r="G37" s="64">
        <f t="shared" si="0"/>
        <v>7.253252534917408</v>
      </c>
      <c r="H37" s="73">
        <f t="shared" si="1"/>
        <v>0.07087131266772774</v>
      </c>
      <c r="I37" s="55"/>
    </row>
    <row r="38" spans="1:9" ht="32.25" customHeight="1">
      <c r="A38" s="15"/>
      <c r="B38" s="15"/>
      <c r="C38" s="15" t="s">
        <v>229</v>
      </c>
      <c r="D38" s="20">
        <v>0</v>
      </c>
      <c r="E38" s="20">
        <v>44198</v>
      </c>
      <c r="F38" s="20">
        <v>0</v>
      </c>
      <c r="G38" s="64">
        <f t="shared" si="0"/>
        <v>0</v>
      </c>
      <c r="H38" s="73">
        <f t="shared" si="1"/>
        <v>0</v>
      </c>
      <c r="I38" s="55"/>
    </row>
    <row r="39" spans="1:9" ht="15" customHeight="1">
      <c r="A39" s="15"/>
      <c r="B39" s="15"/>
      <c r="C39" s="16" t="s">
        <v>199</v>
      </c>
      <c r="D39" s="20">
        <v>14000</v>
      </c>
      <c r="E39" s="20">
        <v>14000</v>
      </c>
      <c r="F39" s="20">
        <v>10000</v>
      </c>
      <c r="G39" s="64">
        <f t="shared" si="0"/>
        <v>71.42857142857143</v>
      </c>
      <c r="H39" s="73">
        <f t="shared" si="1"/>
        <v>0.0649242512529569</v>
      </c>
      <c r="I39" s="55"/>
    </row>
    <row r="40" spans="1:9" ht="15" customHeight="1">
      <c r="A40" s="12" t="s">
        <v>33</v>
      </c>
      <c r="B40" s="12"/>
      <c r="C40" s="13" t="s">
        <v>34</v>
      </c>
      <c r="D40" s="18">
        <f aca="true" t="shared" si="2" ref="D40:F41">D41</f>
        <v>150576</v>
      </c>
      <c r="E40" s="18">
        <f t="shared" si="2"/>
        <v>150576</v>
      </c>
      <c r="F40" s="18">
        <f t="shared" si="2"/>
        <v>51450</v>
      </c>
      <c r="G40" s="67">
        <f t="shared" si="0"/>
        <v>34.16879183933695</v>
      </c>
      <c r="H40" s="68">
        <f t="shared" si="1"/>
        <v>0.3340352726964632</v>
      </c>
      <c r="I40" s="55"/>
    </row>
    <row r="41" spans="1:9" ht="15" customHeight="1">
      <c r="A41" s="15"/>
      <c r="B41" s="15" t="s">
        <v>35</v>
      </c>
      <c r="C41" s="16" t="s">
        <v>36</v>
      </c>
      <c r="D41" s="20">
        <f t="shared" si="2"/>
        <v>150576</v>
      </c>
      <c r="E41" s="20">
        <f t="shared" si="2"/>
        <v>150576</v>
      </c>
      <c r="F41" s="20">
        <f t="shared" si="2"/>
        <v>51450</v>
      </c>
      <c r="G41" s="64">
        <f t="shared" si="0"/>
        <v>34.16879183933695</v>
      </c>
      <c r="H41" s="73">
        <f t="shared" si="1"/>
        <v>0.3340352726964632</v>
      </c>
      <c r="I41" s="55"/>
    </row>
    <row r="42" spans="1:9" ht="15" customHeight="1">
      <c r="A42" s="15"/>
      <c r="B42" s="15"/>
      <c r="C42" s="16" t="s">
        <v>16</v>
      </c>
      <c r="D42" s="20">
        <v>150576</v>
      </c>
      <c r="E42" s="20">
        <v>150576</v>
      </c>
      <c r="F42" s="20">
        <v>51450</v>
      </c>
      <c r="G42" s="64">
        <f t="shared" si="0"/>
        <v>34.16879183933695</v>
      </c>
      <c r="H42" s="73">
        <f t="shared" si="1"/>
        <v>0.3340352726964632</v>
      </c>
      <c r="I42" s="55"/>
    </row>
    <row r="43" spans="1:9" ht="15" customHeight="1">
      <c r="A43" s="15"/>
      <c r="B43" s="15"/>
      <c r="C43" s="16" t="s">
        <v>209</v>
      </c>
      <c r="D43" s="20">
        <v>7200</v>
      </c>
      <c r="E43" s="20">
        <v>7200</v>
      </c>
      <c r="F43" s="20">
        <v>1706</v>
      </c>
      <c r="G43" s="64">
        <f t="shared" si="0"/>
        <v>23.694444444444446</v>
      </c>
      <c r="H43" s="73">
        <f t="shared" si="1"/>
        <v>0.011076077263754446</v>
      </c>
      <c r="I43" s="55"/>
    </row>
    <row r="44" spans="1:9" ht="15" customHeight="1">
      <c r="A44" s="12" t="s">
        <v>37</v>
      </c>
      <c r="B44" s="12"/>
      <c r="C44" s="13" t="s">
        <v>38</v>
      </c>
      <c r="D44" s="18">
        <f>D45+D49+D51+D53</f>
        <v>1366832</v>
      </c>
      <c r="E44" s="18">
        <f>E45+E49+E51+E53</f>
        <v>1366832</v>
      </c>
      <c r="F44" s="18">
        <f>F45+F49+F51+F53</f>
        <v>348975</v>
      </c>
      <c r="G44" s="67">
        <f t="shared" si="0"/>
        <v>25.53166738853056</v>
      </c>
      <c r="H44" s="68">
        <f t="shared" si="1"/>
        <v>2.2656940581000633</v>
      </c>
      <c r="I44" s="55"/>
    </row>
    <row r="45" spans="1:9" ht="15" customHeight="1">
      <c r="A45" s="12"/>
      <c r="B45" s="15">
        <v>71012</v>
      </c>
      <c r="C45" s="16" t="s">
        <v>172</v>
      </c>
      <c r="D45" s="20">
        <f>D46</f>
        <v>962500</v>
      </c>
      <c r="E45" s="20">
        <f>E46</f>
        <v>962500</v>
      </c>
      <c r="F45" s="20">
        <f>F46</f>
        <v>261270</v>
      </c>
      <c r="G45" s="64">
        <f t="shared" si="0"/>
        <v>27.144935064935066</v>
      </c>
      <c r="H45" s="73">
        <f t="shared" si="1"/>
        <v>1.6962759124860047</v>
      </c>
      <c r="I45" s="55"/>
    </row>
    <row r="46" spans="1:9" ht="15" customHeight="1">
      <c r="A46" s="12"/>
      <c r="B46" s="12"/>
      <c r="C46" s="16" t="s">
        <v>16</v>
      </c>
      <c r="D46" s="20">
        <v>962500</v>
      </c>
      <c r="E46" s="20">
        <v>962500</v>
      </c>
      <c r="F46" s="20">
        <v>261270</v>
      </c>
      <c r="G46" s="64">
        <f t="shared" si="0"/>
        <v>27.144935064935066</v>
      </c>
      <c r="H46" s="73">
        <f t="shared" si="1"/>
        <v>1.6962759124860047</v>
      </c>
      <c r="I46" s="55"/>
    </row>
    <row r="47" spans="1:9" ht="15" customHeight="1">
      <c r="A47" s="12"/>
      <c r="B47" s="12"/>
      <c r="C47" s="16" t="s">
        <v>209</v>
      </c>
      <c r="D47" s="20">
        <v>771900</v>
      </c>
      <c r="E47" s="20">
        <v>771900</v>
      </c>
      <c r="F47" s="20">
        <v>224427</v>
      </c>
      <c r="G47" s="64">
        <f t="shared" si="0"/>
        <v>29.074621064904782</v>
      </c>
      <c r="H47" s="73">
        <f t="shared" si="1"/>
        <v>1.4570754935947356</v>
      </c>
      <c r="I47" s="55"/>
    </row>
    <row r="48" spans="1:9" ht="15" customHeight="1">
      <c r="A48" s="12"/>
      <c r="B48" s="12"/>
      <c r="C48" s="16" t="s">
        <v>226</v>
      </c>
      <c r="D48" s="20">
        <v>1100</v>
      </c>
      <c r="E48" s="20">
        <v>1100</v>
      </c>
      <c r="F48" s="20">
        <v>150</v>
      </c>
      <c r="G48" s="64">
        <f t="shared" si="0"/>
        <v>13.636363636363635</v>
      </c>
      <c r="H48" s="73">
        <f t="shared" si="1"/>
        <v>0.0009738637687943534</v>
      </c>
      <c r="I48" s="55"/>
    </row>
    <row r="49" spans="1:9" ht="15" customHeight="1">
      <c r="A49" s="15"/>
      <c r="B49" s="15" t="s">
        <v>39</v>
      </c>
      <c r="C49" s="16" t="s">
        <v>40</v>
      </c>
      <c r="D49" s="20">
        <f>D50</f>
        <v>40000</v>
      </c>
      <c r="E49" s="20">
        <f>E50</f>
        <v>40000</v>
      </c>
      <c r="F49" s="20">
        <v>0</v>
      </c>
      <c r="G49" s="64">
        <f t="shared" si="0"/>
        <v>0</v>
      </c>
      <c r="H49" s="73">
        <f t="shared" si="1"/>
        <v>0</v>
      </c>
      <c r="I49" s="55"/>
    </row>
    <row r="50" spans="1:9" ht="15" customHeight="1">
      <c r="A50" s="15"/>
      <c r="B50" s="15"/>
      <c r="C50" s="16" t="s">
        <v>16</v>
      </c>
      <c r="D50" s="20">
        <v>40000</v>
      </c>
      <c r="E50" s="20">
        <v>40000</v>
      </c>
      <c r="F50" s="20">
        <v>0</v>
      </c>
      <c r="G50" s="64">
        <f t="shared" si="0"/>
        <v>0</v>
      </c>
      <c r="H50" s="73">
        <f t="shared" si="1"/>
        <v>0</v>
      </c>
      <c r="I50" s="55"/>
    </row>
    <row r="51" spans="1:9" ht="15" customHeight="1">
      <c r="A51" s="15"/>
      <c r="B51" s="15" t="s">
        <v>41</v>
      </c>
      <c r="C51" s="16" t="s">
        <v>42</v>
      </c>
      <c r="D51" s="20">
        <f>D52</f>
        <v>10568</v>
      </c>
      <c r="E51" s="20">
        <f>E52</f>
        <v>10568</v>
      </c>
      <c r="F51" s="20">
        <v>0</v>
      </c>
      <c r="G51" s="64">
        <f t="shared" si="0"/>
        <v>0</v>
      </c>
      <c r="H51" s="73">
        <f t="shared" si="1"/>
        <v>0</v>
      </c>
      <c r="I51" s="55"/>
    </row>
    <row r="52" spans="1:9" ht="15" customHeight="1">
      <c r="A52" s="15"/>
      <c r="B52" s="15"/>
      <c r="C52" s="16" t="s">
        <v>16</v>
      </c>
      <c r="D52" s="20">
        <v>10568</v>
      </c>
      <c r="E52" s="20">
        <v>10568</v>
      </c>
      <c r="F52" s="20">
        <v>0</v>
      </c>
      <c r="G52" s="64">
        <f t="shared" si="0"/>
        <v>0</v>
      </c>
      <c r="H52" s="73">
        <f t="shared" si="1"/>
        <v>0</v>
      </c>
      <c r="I52" s="55"/>
    </row>
    <row r="53" spans="1:9" ht="15" customHeight="1">
      <c r="A53" s="15"/>
      <c r="B53" s="15" t="s">
        <v>43</v>
      </c>
      <c r="C53" s="16" t="s">
        <v>44</v>
      </c>
      <c r="D53" s="20">
        <f>D54</f>
        <v>353764</v>
      </c>
      <c r="E53" s="20">
        <f>E54</f>
        <v>353764</v>
      </c>
      <c r="F53" s="20">
        <f>F54</f>
        <v>87705</v>
      </c>
      <c r="G53" s="64">
        <f t="shared" si="0"/>
        <v>24.7919516966113</v>
      </c>
      <c r="H53" s="73">
        <f t="shared" si="1"/>
        <v>0.5694181456140585</v>
      </c>
      <c r="I53" s="55"/>
    </row>
    <row r="54" spans="1:9" ht="15" customHeight="1">
      <c r="A54" s="15"/>
      <c r="B54" s="15"/>
      <c r="C54" s="16" t="s">
        <v>45</v>
      </c>
      <c r="D54" s="20">
        <v>353764</v>
      </c>
      <c r="E54" s="20">
        <v>353764</v>
      </c>
      <c r="F54" s="20">
        <v>87705</v>
      </c>
      <c r="G54" s="64">
        <f t="shared" si="0"/>
        <v>24.7919516966113</v>
      </c>
      <c r="H54" s="73">
        <f t="shared" si="1"/>
        <v>0.5694181456140585</v>
      </c>
      <c r="I54" s="55"/>
    </row>
    <row r="55" spans="1:9" ht="15" customHeight="1">
      <c r="A55" s="15"/>
      <c r="B55" s="15"/>
      <c r="C55" s="16" t="s">
        <v>211</v>
      </c>
      <c r="D55" s="20">
        <v>287372</v>
      </c>
      <c r="E55" s="20">
        <v>287372</v>
      </c>
      <c r="F55" s="20">
        <v>70125</v>
      </c>
      <c r="G55" s="64">
        <f t="shared" si="0"/>
        <v>24.40216861768022</v>
      </c>
      <c r="H55" s="73">
        <f t="shared" si="1"/>
        <v>0.4552813119113602</v>
      </c>
      <c r="I55" s="55"/>
    </row>
    <row r="56" spans="1:9" ht="15" customHeight="1">
      <c r="A56" s="12" t="s">
        <v>47</v>
      </c>
      <c r="B56" s="12"/>
      <c r="C56" s="13" t="s">
        <v>48</v>
      </c>
      <c r="D56" s="18">
        <f>D57+D62+D65+D74+D79+D70</f>
        <v>8395636</v>
      </c>
      <c r="E56" s="18">
        <f>E57+E62+E65+E74+E79+E70</f>
        <v>8530204</v>
      </c>
      <c r="F56" s="18">
        <f>F57+F62+F65+F74+F79+F70</f>
        <v>2128887</v>
      </c>
      <c r="G56" s="67">
        <f t="shared" si="0"/>
        <v>24.957046748237204</v>
      </c>
      <c r="H56" s="68">
        <f t="shared" si="1"/>
        <v>13.821639447715365</v>
      </c>
      <c r="I56" s="55"/>
    </row>
    <row r="57" spans="1:9" ht="15" customHeight="1">
      <c r="A57" s="15"/>
      <c r="B57" s="15" t="s">
        <v>49</v>
      </c>
      <c r="C57" s="16" t="s">
        <v>50</v>
      </c>
      <c r="D57" s="20">
        <f>D58</f>
        <v>597259</v>
      </c>
      <c r="E57" s="20">
        <f>E58</f>
        <v>597259</v>
      </c>
      <c r="F57" s="20">
        <f>F58</f>
        <v>161681</v>
      </c>
      <c r="G57" s="64">
        <f t="shared" si="0"/>
        <v>27.070500402672877</v>
      </c>
      <c r="H57" s="73">
        <f t="shared" si="1"/>
        <v>1.0497017866829323</v>
      </c>
      <c r="I57" s="55"/>
    </row>
    <row r="58" spans="1:9" ht="15" customHeight="1">
      <c r="A58" s="15"/>
      <c r="B58" s="15"/>
      <c r="C58" s="16" t="s">
        <v>51</v>
      </c>
      <c r="D58" s="20">
        <v>597259</v>
      </c>
      <c r="E58" s="20">
        <v>597259</v>
      </c>
      <c r="F58" s="20">
        <v>161681</v>
      </c>
      <c r="G58" s="64">
        <f t="shared" si="0"/>
        <v>27.070500402672877</v>
      </c>
      <c r="H58" s="73">
        <f t="shared" si="1"/>
        <v>1.0497017866829323</v>
      </c>
      <c r="I58" s="55"/>
    </row>
    <row r="59" spans="1:9" ht="15" customHeight="1">
      <c r="A59" s="15"/>
      <c r="B59" s="15"/>
      <c r="C59" s="16" t="s">
        <v>212</v>
      </c>
      <c r="D59" s="20">
        <v>529709</v>
      </c>
      <c r="E59" s="20">
        <v>529709</v>
      </c>
      <c r="F59" s="20">
        <v>149122</v>
      </c>
      <c r="G59" s="64">
        <f t="shared" si="0"/>
        <v>28.15168328270805</v>
      </c>
      <c r="H59" s="73">
        <f t="shared" si="1"/>
        <v>0.9681634195343437</v>
      </c>
      <c r="I59" s="55"/>
    </row>
    <row r="60" spans="1:9" ht="15" customHeight="1">
      <c r="A60" s="15"/>
      <c r="B60" s="15"/>
      <c r="C60" s="16" t="s">
        <v>226</v>
      </c>
      <c r="D60" s="20">
        <v>1500</v>
      </c>
      <c r="E60" s="20">
        <v>1500</v>
      </c>
      <c r="F60" s="20">
        <v>0</v>
      </c>
      <c r="G60" s="64">
        <f t="shared" si="0"/>
        <v>0</v>
      </c>
      <c r="H60" s="73">
        <f t="shared" si="1"/>
        <v>0</v>
      </c>
      <c r="I60" s="55"/>
    </row>
    <row r="61" spans="1:9" ht="15" customHeight="1">
      <c r="A61" s="15"/>
      <c r="B61" s="15"/>
      <c r="C61" s="16" t="s">
        <v>27</v>
      </c>
      <c r="D61" s="20">
        <v>0</v>
      </c>
      <c r="E61" s="20">
        <v>7200</v>
      </c>
      <c r="F61" s="20">
        <v>0</v>
      </c>
      <c r="G61" s="64">
        <f t="shared" si="0"/>
        <v>0</v>
      </c>
      <c r="H61" s="73">
        <f t="shared" si="1"/>
        <v>0</v>
      </c>
      <c r="I61" s="55"/>
    </row>
    <row r="62" spans="1:9" ht="15" customHeight="1">
      <c r="A62" s="15"/>
      <c r="B62" s="15" t="s">
        <v>53</v>
      </c>
      <c r="C62" s="16" t="s">
        <v>54</v>
      </c>
      <c r="D62" s="20">
        <f>D63</f>
        <v>388700</v>
      </c>
      <c r="E62" s="20">
        <f>E63</f>
        <v>388700</v>
      </c>
      <c r="F62" s="20">
        <f>F63</f>
        <v>92086</v>
      </c>
      <c r="G62" s="64">
        <f t="shared" si="0"/>
        <v>23.690764085412916</v>
      </c>
      <c r="H62" s="73">
        <f t="shared" si="1"/>
        <v>0.5978614600879789</v>
      </c>
      <c r="I62" s="55"/>
    </row>
    <row r="63" spans="1:9" ht="15" customHeight="1">
      <c r="A63" s="15"/>
      <c r="B63" s="15"/>
      <c r="C63" s="16" t="s">
        <v>16</v>
      </c>
      <c r="D63" s="20">
        <v>388700</v>
      </c>
      <c r="E63" s="20">
        <v>388700</v>
      </c>
      <c r="F63" s="20">
        <v>92086</v>
      </c>
      <c r="G63" s="64">
        <f t="shared" si="0"/>
        <v>23.690764085412916</v>
      </c>
      <c r="H63" s="73">
        <f t="shared" si="1"/>
        <v>0.5978614600879789</v>
      </c>
      <c r="I63" s="55"/>
    </row>
    <row r="64" spans="1:9" ht="15" customHeight="1">
      <c r="A64" s="15"/>
      <c r="B64" s="15"/>
      <c r="C64" s="16" t="s">
        <v>234</v>
      </c>
      <c r="D64" s="20">
        <v>338000</v>
      </c>
      <c r="E64" s="20">
        <v>338000</v>
      </c>
      <c r="F64" s="20">
        <v>81483</v>
      </c>
      <c r="G64" s="64">
        <f t="shared" si="0"/>
        <v>24.10739644970414</v>
      </c>
      <c r="H64" s="73">
        <f t="shared" si="1"/>
        <v>0.5290222764844686</v>
      </c>
      <c r="I64" s="55"/>
    </row>
    <row r="65" spans="1:9" ht="15" customHeight="1">
      <c r="A65" s="15"/>
      <c r="B65" s="15" t="s">
        <v>56</v>
      </c>
      <c r="C65" s="16" t="s">
        <v>57</v>
      </c>
      <c r="D65" s="20">
        <f>D66+D68</f>
        <v>6906077</v>
      </c>
      <c r="E65" s="20">
        <f>E66+E68</f>
        <v>7003077</v>
      </c>
      <c r="F65" s="20">
        <f>F66+F68</f>
        <v>1729049</v>
      </c>
      <c r="G65" s="64">
        <f t="shared" si="0"/>
        <v>24.68984704866161</v>
      </c>
      <c r="H65" s="73">
        <f t="shared" si="1"/>
        <v>11.225721170467388</v>
      </c>
      <c r="I65" s="55"/>
    </row>
    <row r="66" spans="1:9" ht="15" customHeight="1">
      <c r="A66" s="15"/>
      <c r="B66" s="15"/>
      <c r="C66" s="16" t="s">
        <v>16</v>
      </c>
      <c r="D66" s="20">
        <v>6781827</v>
      </c>
      <c r="E66" s="20">
        <v>6781827</v>
      </c>
      <c r="F66" s="20">
        <v>1729049</v>
      </c>
      <c r="G66" s="64">
        <f t="shared" si="0"/>
        <v>25.49532743905145</v>
      </c>
      <c r="H66" s="73">
        <f t="shared" si="1"/>
        <v>11.225721170467388</v>
      </c>
      <c r="I66" s="55"/>
    </row>
    <row r="67" spans="1:9" ht="15" customHeight="1">
      <c r="A67" s="15"/>
      <c r="B67" s="15"/>
      <c r="C67" s="16" t="s">
        <v>209</v>
      </c>
      <c r="D67" s="20">
        <v>5237227</v>
      </c>
      <c r="E67" s="20">
        <v>5237227</v>
      </c>
      <c r="F67" s="20">
        <v>1373291</v>
      </c>
      <c r="G67" s="64">
        <f t="shared" si="0"/>
        <v>26.221720005644205</v>
      </c>
      <c r="H67" s="73">
        <f t="shared" si="1"/>
        <v>8.915988992742442</v>
      </c>
      <c r="I67" s="55"/>
    </row>
    <row r="68" spans="1:9" ht="15" customHeight="1">
      <c r="A68" s="15"/>
      <c r="B68" s="15"/>
      <c r="C68" s="16" t="s">
        <v>27</v>
      </c>
      <c r="D68" s="20">
        <v>124250</v>
      </c>
      <c r="E68" s="20">
        <v>221250</v>
      </c>
      <c r="F68" s="20">
        <v>0</v>
      </c>
      <c r="G68" s="64">
        <f t="shared" si="0"/>
        <v>0</v>
      </c>
      <c r="H68" s="73">
        <f t="shared" si="1"/>
        <v>0</v>
      </c>
      <c r="I68" s="55"/>
    </row>
    <row r="69" spans="1:9" ht="15" customHeight="1">
      <c r="A69" s="15"/>
      <c r="B69" s="15"/>
      <c r="C69" s="16" t="s">
        <v>226</v>
      </c>
      <c r="D69" s="20">
        <v>7000</v>
      </c>
      <c r="E69" s="20">
        <v>7000</v>
      </c>
      <c r="F69" s="20">
        <v>1880</v>
      </c>
      <c r="G69" s="64">
        <f t="shared" si="0"/>
        <v>26.857142857142858</v>
      </c>
      <c r="H69" s="73">
        <f t="shared" si="1"/>
        <v>0.012205759235555896</v>
      </c>
      <c r="I69" s="55"/>
    </row>
    <row r="70" spans="1:9" ht="15" customHeight="1">
      <c r="A70" s="15"/>
      <c r="B70" s="15">
        <v>75045</v>
      </c>
      <c r="C70" s="16" t="s">
        <v>240</v>
      </c>
      <c r="D70" s="20">
        <f>D71</f>
        <v>49000</v>
      </c>
      <c r="E70" s="20">
        <f>E71</f>
        <v>49000</v>
      </c>
      <c r="F70" s="20">
        <f>F71</f>
        <v>3062</v>
      </c>
      <c r="G70" s="64">
        <f t="shared" si="0"/>
        <v>6.248979591836735</v>
      </c>
      <c r="H70" s="73">
        <f t="shared" si="1"/>
        <v>0.0198798057336554</v>
      </c>
      <c r="I70" s="55"/>
    </row>
    <row r="71" spans="1:9" ht="15" customHeight="1">
      <c r="A71" s="15"/>
      <c r="B71" s="15"/>
      <c r="C71" s="16" t="s">
        <v>58</v>
      </c>
      <c r="D71" s="20">
        <v>49000</v>
      </c>
      <c r="E71" s="20">
        <v>49000</v>
      </c>
      <c r="F71" s="20">
        <v>3062</v>
      </c>
      <c r="G71" s="64">
        <f t="shared" si="0"/>
        <v>6.248979591836735</v>
      </c>
      <c r="H71" s="73">
        <f t="shared" si="1"/>
        <v>0.0198798057336554</v>
      </c>
      <c r="I71" s="55"/>
    </row>
    <row r="72" spans="1:9" ht="15" customHeight="1">
      <c r="A72" s="15"/>
      <c r="B72" s="15"/>
      <c r="C72" s="15" t="s">
        <v>209</v>
      </c>
      <c r="D72" s="20">
        <v>15882</v>
      </c>
      <c r="E72" s="20">
        <v>15882</v>
      </c>
      <c r="F72" s="20">
        <v>0</v>
      </c>
      <c r="G72" s="64">
        <f t="shared" si="0"/>
        <v>0</v>
      </c>
      <c r="H72" s="73">
        <f t="shared" si="1"/>
        <v>0</v>
      </c>
      <c r="I72" s="55"/>
    </row>
    <row r="73" spans="1:9" ht="15" customHeight="1">
      <c r="A73" s="15"/>
      <c r="B73" s="15"/>
      <c r="C73" s="16" t="s">
        <v>226</v>
      </c>
      <c r="D73" s="20">
        <v>15600</v>
      </c>
      <c r="E73" s="20">
        <v>15600</v>
      </c>
      <c r="F73" s="20">
        <v>0</v>
      </c>
      <c r="G73" s="64">
        <f aca="true" t="shared" si="3" ref="G73:G136">F73/E73*100</f>
        <v>0</v>
      </c>
      <c r="H73" s="73">
        <f t="shared" si="1"/>
        <v>0</v>
      </c>
      <c r="I73" s="55"/>
    </row>
    <row r="74" spans="1:12" ht="15" customHeight="1">
      <c r="A74" s="15"/>
      <c r="B74" s="15">
        <v>75075</v>
      </c>
      <c r="C74" s="16" t="s">
        <v>59</v>
      </c>
      <c r="D74" s="20">
        <f>D75</f>
        <v>224300</v>
      </c>
      <c r="E74" s="20">
        <f>E75</f>
        <v>224368</v>
      </c>
      <c r="F74" s="20">
        <f>F75</f>
        <v>87461</v>
      </c>
      <c r="G74" s="64">
        <f t="shared" si="3"/>
        <v>38.98104899094345</v>
      </c>
      <c r="H74" s="73">
        <f aca="true" t="shared" si="4" ref="H74:H137">SUM((F74/15402565)*100)</f>
        <v>0.5678339938834863</v>
      </c>
      <c r="I74" s="55"/>
      <c r="K74" s="61"/>
      <c r="L74" s="9"/>
    </row>
    <row r="75" spans="1:12" ht="15" customHeight="1">
      <c r="A75" s="15"/>
      <c r="B75" s="15"/>
      <c r="C75" s="16" t="s">
        <v>58</v>
      </c>
      <c r="D75" s="20">
        <v>224300</v>
      </c>
      <c r="E75" s="20">
        <v>224368</v>
      </c>
      <c r="F75" s="20">
        <v>87461</v>
      </c>
      <c r="G75" s="64">
        <f t="shared" si="3"/>
        <v>38.98104899094345</v>
      </c>
      <c r="H75" s="73">
        <f t="shared" si="4"/>
        <v>0.5678339938834863</v>
      </c>
      <c r="I75" s="55"/>
      <c r="K75" s="61"/>
      <c r="L75" s="9"/>
    </row>
    <row r="76" spans="1:12" ht="15" customHeight="1">
      <c r="A76" s="15"/>
      <c r="B76" s="15"/>
      <c r="C76" s="15" t="s">
        <v>209</v>
      </c>
      <c r="D76" s="20"/>
      <c r="E76" s="20">
        <v>2000</v>
      </c>
      <c r="F76" s="20">
        <v>0</v>
      </c>
      <c r="G76" s="64">
        <f t="shared" si="3"/>
        <v>0</v>
      </c>
      <c r="H76" s="73">
        <f t="shared" si="4"/>
        <v>0</v>
      </c>
      <c r="I76" s="55"/>
      <c r="K76" s="61"/>
      <c r="L76" s="9"/>
    </row>
    <row r="77" spans="1:12" ht="31.5" customHeight="1">
      <c r="A77" s="15"/>
      <c r="B77" s="15"/>
      <c r="C77" s="15" t="s">
        <v>229</v>
      </c>
      <c r="D77" s="20">
        <v>63000</v>
      </c>
      <c r="E77" s="20">
        <v>68568</v>
      </c>
      <c r="F77" s="20">
        <v>38953</v>
      </c>
      <c r="G77" s="64">
        <f t="shared" si="3"/>
        <v>56.80929879827325</v>
      </c>
      <c r="H77" s="73">
        <f t="shared" si="4"/>
        <v>0.25289943590564296</v>
      </c>
      <c r="I77" s="55"/>
      <c r="K77" s="61"/>
      <c r="L77" s="9"/>
    </row>
    <row r="78" spans="1:12" ht="17.25" customHeight="1">
      <c r="A78" s="15"/>
      <c r="B78" s="15"/>
      <c r="C78" s="16" t="s">
        <v>27</v>
      </c>
      <c r="D78" s="20">
        <v>0</v>
      </c>
      <c r="E78" s="20">
        <v>0</v>
      </c>
      <c r="F78" s="20">
        <v>0</v>
      </c>
      <c r="G78" s="64">
        <v>0</v>
      </c>
      <c r="H78" s="73">
        <f t="shared" si="4"/>
        <v>0</v>
      </c>
      <c r="I78" s="55"/>
      <c r="K78" s="61"/>
      <c r="L78" s="9"/>
    </row>
    <row r="79" spans="1:12" ht="15" customHeight="1">
      <c r="A79" s="15"/>
      <c r="B79" s="15" t="s">
        <v>60</v>
      </c>
      <c r="C79" s="16" t="s">
        <v>11</v>
      </c>
      <c r="D79" s="20">
        <f>D80</f>
        <v>230300</v>
      </c>
      <c r="E79" s="20">
        <f>E80</f>
        <v>267800</v>
      </c>
      <c r="F79" s="20">
        <f>F80</f>
        <v>55548</v>
      </c>
      <c r="G79" s="64">
        <f t="shared" si="3"/>
        <v>20.742345033607172</v>
      </c>
      <c r="H79" s="73">
        <f t="shared" si="4"/>
        <v>0.36064123085992494</v>
      </c>
      <c r="I79" s="55"/>
      <c r="K79" s="61"/>
      <c r="L79" s="9"/>
    </row>
    <row r="80" spans="1:12" ht="15" customHeight="1">
      <c r="A80" s="15"/>
      <c r="B80" s="15"/>
      <c r="C80" s="16" t="s">
        <v>16</v>
      </c>
      <c r="D80" s="20">
        <v>230300</v>
      </c>
      <c r="E80" s="20">
        <v>267800</v>
      </c>
      <c r="F80" s="20">
        <v>55548</v>
      </c>
      <c r="G80" s="64">
        <f t="shared" si="3"/>
        <v>20.742345033607172</v>
      </c>
      <c r="H80" s="73">
        <f t="shared" si="4"/>
        <v>0.36064123085992494</v>
      </c>
      <c r="I80" s="55"/>
      <c r="K80" s="61"/>
      <c r="L80" s="9"/>
    </row>
    <row r="81" spans="1:12" ht="15" customHeight="1">
      <c r="A81" s="15"/>
      <c r="B81" s="15"/>
      <c r="C81" s="16" t="s">
        <v>226</v>
      </c>
      <c r="D81" s="20">
        <v>18600</v>
      </c>
      <c r="E81" s="20">
        <v>18600</v>
      </c>
      <c r="F81" s="20">
        <v>4641</v>
      </c>
      <c r="G81" s="64">
        <f t="shared" si="3"/>
        <v>24.951612903225808</v>
      </c>
      <c r="H81" s="73">
        <f t="shared" si="4"/>
        <v>0.030131345006497296</v>
      </c>
      <c r="I81" s="55"/>
      <c r="K81" s="61"/>
      <c r="L81" s="9"/>
    </row>
    <row r="82" spans="1:12" ht="15" customHeight="1">
      <c r="A82" s="15">
        <v>752</v>
      </c>
      <c r="B82" s="15"/>
      <c r="C82" s="65" t="s">
        <v>62</v>
      </c>
      <c r="D82" s="66">
        <f>D83</f>
        <v>1000</v>
      </c>
      <c r="E82" s="66">
        <f>E83</f>
        <v>1000</v>
      </c>
      <c r="F82" s="66">
        <f>F83</f>
        <v>135</v>
      </c>
      <c r="G82" s="67">
        <f t="shared" si="3"/>
        <v>13.5</v>
      </c>
      <c r="H82" s="68">
        <f t="shared" si="4"/>
        <v>0.000876477391914918</v>
      </c>
      <c r="I82" s="55"/>
      <c r="K82" s="61"/>
      <c r="L82" s="9"/>
    </row>
    <row r="83" spans="1:12" ht="15" customHeight="1">
      <c r="A83" s="15"/>
      <c r="B83" s="15">
        <v>75212</v>
      </c>
      <c r="C83" s="16" t="s">
        <v>64</v>
      </c>
      <c r="D83" s="20">
        <v>1000</v>
      </c>
      <c r="E83" s="20">
        <v>1000</v>
      </c>
      <c r="F83" s="20">
        <f>F84</f>
        <v>135</v>
      </c>
      <c r="G83" s="64">
        <f t="shared" si="3"/>
        <v>13.5</v>
      </c>
      <c r="H83" s="73">
        <f t="shared" si="4"/>
        <v>0.000876477391914918</v>
      </c>
      <c r="I83" s="55"/>
      <c r="K83" s="61"/>
      <c r="L83" s="9"/>
    </row>
    <row r="84" spans="1:12" ht="15" customHeight="1">
      <c r="A84" s="15"/>
      <c r="B84" s="15"/>
      <c r="C84" s="16" t="s">
        <v>58</v>
      </c>
      <c r="D84" s="20">
        <v>1000</v>
      </c>
      <c r="E84" s="20">
        <v>1000</v>
      </c>
      <c r="F84" s="20">
        <v>135</v>
      </c>
      <c r="G84" s="64">
        <f t="shared" si="3"/>
        <v>13.5</v>
      </c>
      <c r="H84" s="73">
        <f t="shared" si="4"/>
        <v>0.000876477391914918</v>
      </c>
      <c r="I84" s="55"/>
      <c r="K84" s="61"/>
      <c r="L84" s="9"/>
    </row>
    <row r="85" spans="1:12" ht="15" customHeight="1">
      <c r="A85" s="12" t="s">
        <v>65</v>
      </c>
      <c r="B85" s="12"/>
      <c r="C85" s="13" t="s">
        <v>66</v>
      </c>
      <c r="D85" s="18">
        <f>D86+D88+D90+D92</f>
        <v>25000</v>
      </c>
      <c r="E85" s="18">
        <f>E86+E88+E90+E92</f>
        <v>54523</v>
      </c>
      <c r="F85" s="18">
        <f>F86+F88+F90+F92</f>
        <v>4423</v>
      </c>
      <c r="G85" s="67">
        <f t="shared" si="3"/>
        <v>8.112172844487647</v>
      </c>
      <c r="H85" s="68">
        <f t="shared" si="4"/>
        <v>0.028715996329182834</v>
      </c>
      <c r="I85" s="55"/>
      <c r="K85" s="61"/>
      <c r="L85" s="9"/>
    </row>
    <row r="86" spans="1:12" ht="15" customHeight="1">
      <c r="A86" s="12"/>
      <c r="B86" s="38">
        <v>75414</v>
      </c>
      <c r="C86" s="39" t="s">
        <v>191</v>
      </c>
      <c r="D86" s="20">
        <f>D87</f>
        <v>3000</v>
      </c>
      <c r="E86" s="20">
        <f>E87</f>
        <v>3000</v>
      </c>
      <c r="F86" s="20">
        <v>0</v>
      </c>
      <c r="G86" s="64">
        <f t="shared" si="3"/>
        <v>0</v>
      </c>
      <c r="H86" s="73">
        <f t="shared" si="4"/>
        <v>0</v>
      </c>
      <c r="I86" s="55"/>
      <c r="K86" s="61"/>
      <c r="L86" s="9"/>
    </row>
    <row r="87" spans="1:12" ht="15" customHeight="1">
      <c r="A87" s="12"/>
      <c r="B87" s="12"/>
      <c r="C87" s="16" t="s">
        <v>58</v>
      </c>
      <c r="D87" s="20">
        <v>3000</v>
      </c>
      <c r="E87" s="20">
        <v>3000</v>
      </c>
      <c r="F87" s="20">
        <v>0</v>
      </c>
      <c r="G87" s="64">
        <f t="shared" si="3"/>
        <v>0</v>
      </c>
      <c r="H87" s="73">
        <f t="shared" si="4"/>
        <v>0</v>
      </c>
      <c r="I87" s="55"/>
      <c r="K87" s="61"/>
      <c r="L87" s="9"/>
    </row>
    <row r="88" spans="1:12" ht="15" customHeight="1">
      <c r="A88" s="15"/>
      <c r="B88" s="15" t="s">
        <v>68</v>
      </c>
      <c r="C88" s="16" t="s">
        <v>69</v>
      </c>
      <c r="D88" s="20">
        <f>D89</f>
        <v>4750</v>
      </c>
      <c r="E88" s="20">
        <f>E89</f>
        <v>4750</v>
      </c>
      <c r="F88" s="20">
        <v>0</v>
      </c>
      <c r="G88" s="64">
        <f t="shared" si="3"/>
        <v>0</v>
      </c>
      <c r="H88" s="73">
        <f t="shared" si="4"/>
        <v>0</v>
      </c>
      <c r="I88" s="55"/>
      <c r="K88" s="61"/>
      <c r="L88" s="9"/>
    </row>
    <row r="89" spans="1:12" ht="15" customHeight="1">
      <c r="A89" s="15"/>
      <c r="B89" s="15"/>
      <c r="C89" s="16" t="s">
        <v>58</v>
      </c>
      <c r="D89" s="20">
        <v>4750</v>
      </c>
      <c r="E89" s="20">
        <v>4750</v>
      </c>
      <c r="F89" s="20">
        <v>0</v>
      </c>
      <c r="G89" s="64">
        <f t="shared" si="3"/>
        <v>0</v>
      </c>
      <c r="H89" s="73">
        <f t="shared" si="4"/>
        <v>0</v>
      </c>
      <c r="I89" s="55"/>
      <c r="K89" s="61"/>
      <c r="L89" s="9"/>
    </row>
    <row r="90" spans="1:12" ht="15" customHeight="1">
      <c r="A90" s="15"/>
      <c r="B90" s="15">
        <v>75421</v>
      </c>
      <c r="C90" s="16" t="s">
        <v>203</v>
      </c>
      <c r="D90" s="20">
        <f>D91</f>
        <v>1850</v>
      </c>
      <c r="E90" s="20">
        <f>E91</f>
        <v>1850</v>
      </c>
      <c r="F90" s="20">
        <v>0</v>
      </c>
      <c r="G90" s="64">
        <f t="shared" si="3"/>
        <v>0</v>
      </c>
      <c r="H90" s="73">
        <f t="shared" si="4"/>
        <v>0</v>
      </c>
      <c r="I90" s="55"/>
      <c r="K90" s="61"/>
      <c r="L90" s="9"/>
    </row>
    <row r="91" spans="1:12" ht="15" customHeight="1">
      <c r="A91" s="15"/>
      <c r="B91" s="15"/>
      <c r="C91" s="16" t="s">
        <v>58</v>
      </c>
      <c r="D91" s="20">
        <v>1850</v>
      </c>
      <c r="E91" s="20">
        <v>1850</v>
      </c>
      <c r="F91" s="20">
        <v>0</v>
      </c>
      <c r="G91" s="64">
        <f t="shared" si="3"/>
        <v>0</v>
      </c>
      <c r="H91" s="73">
        <f t="shared" si="4"/>
        <v>0</v>
      </c>
      <c r="I91" s="55"/>
      <c r="K91" s="61"/>
      <c r="L91" s="9"/>
    </row>
    <row r="92" spans="1:12" ht="15" customHeight="1">
      <c r="A92" s="15"/>
      <c r="B92" s="15" t="s">
        <v>70</v>
      </c>
      <c r="C92" s="16" t="s">
        <v>11</v>
      </c>
      <c r="D92" s="20">
        <f>D93+D94</f>
        <v>15400</v>
      </c>
      <c r="E92" s="20">
        <f>E93</f>
        <v>44923</v>
      </c>
      <c r="F92" s="20">
        <f>F93</f>
        <v>4423</v>
      </c>
      <c r="G92" s="64">
        <f t="shared" si="3"/>
        <v>9.845736037219242</v>
      </c>
      <c r="H92" s="73">
        <f t="shared" si="4"/>
        <v>0.028715996329182834</v>
      </c>
      <c r="I92" s="55"/>
      <c r="K92" s="61"/>
      <c r="L92" s="9"/>
    </row>
    <row r="93" spans="1:12" ht="15" customHeight="1">
      <c r="A93" s="15"/>
      <c r="B93" s="15"/>
      <c r="C93" s="16" t="s">
        <v>58</v>
      </c>
      <c r="D93" s="20">
        <v>15400</v>
      </c>
      <c r="E93" s="20">
        <v>44923</v>
      </c>
      <c r="F93" s="20">
        <v>4423</v>
      </c>
      <c r="G93" s="64">
        <f t="shared" si="3"/>
        <v>9.845736037219242</v>
      </c>
      <c r="H93" s="73">
        <f t="shared" si="4"/>
        <v>0.028715996329182834</v>
      </c>
      <c r="I93" s="55"/>
      <c r="K93" s="61"/>
      <c r="L93" s="9"/>
    </row>
    <row r="94" spans="1:12" ht="36" customHeight="1">
      <c r="A94" s="15"/>
      <c r="B94" s="15"/>
      <c r="C94" s="15" t="s">
        <v>229</v>
      </c>
      <c r="D94" s="20">
        <v>0</v>
      </c>
      <c r="E94" s="20">
        <v>29523</v>
      </c>
      <c r="F94" s="20">
        <v>630</v>
      </c>
      <c r="G94" s="64">
        <f t="shared" si="3"/>
        <v>2.1339294787115133</v>
      </c>
      <c r="H94" s="73">
        <f t="shared" si="4"/>
        <v>0.004090227828936284</v>
      </c>
      <c r="I94" s="55"/>
      <c r="K94" s="61"/>
      <c r="L94" s="9"/>
    </row>
    <row r="95" spans="1:12" ht="15" customHeight="1">
      <c r="A95" s="12" t="s">
        <v>71</v>
      </c>
      <c r="B95" s="12"/>
      <c r="C95" s="13" t="s">
        <v>72</v>
      </c>
      <c r="D95" s="18">
        <f aca="true" t="shared" si="5" ref="D95:F96">D96</f>
        <v>670200</v>
      </c>
      <c r="E95" s="18">
        <f t="shared" si="5"/>
        <v>670200</v>
      </c>
      <c r="F95" s="18">
        <f t="shared" si="5"/>
        <v>166489</v>
      </c>
      <c r="G95" s="67">
        <f t="shared" si="3"/>
        <v>24.84168904804536</v>
      </c>
      <c r="H95" s="68">
        <f t="shared" si="4"/>
        <v>1.080917366685354</v>
      </c>
      <c r="I95" s="55"/>
      <c r="K95" s="61"/>
      <c r="L95" s="9"/>
    </row>
    <row r="96" spans="1:12" ht="30.75" customHeight="1">
      <c r="A96" s="15"/>
      <c r="B96" s="15" t="s">
        <v>73</v>
      </c>
      <c r="C96" s="16" t="s">
        <v>171</v>
      </c>
      <c r="D96" s="20">
        <f t="shared" si="5"/>
        <v>670200</v>
      </c>
      <c r="E96" s="20">
        <f t="shared" si="5"/>
        <v>670200</v>
      </c>
      <c r="F96" s="20">
        <f t="shared" si="5"/>
        <v>166489</v>
      </c>
      <c r="G96" s="64">
        <f t="shared" si="3"/>
        <v>24.84168904804536</v>
      </c>
      <c r="H96" s="73">
        <f t="shared" si="4"/>
        <v>1.080917366685354</v>
      </c>
      <c r="I96" s="55"/>
      <c r="K96" s="61"/>
      <c r="L96" s="9"/>
    </row>
    <row r="97" spans="1:12" ht="15" customHeight="1">
      <c r="A97" s="15"/>
      <c r="B97" s="15"/>
      <c r="C97" s="16" t="s">
        <v>16</v>
      </c>
      <c r="D97" s="20">
        <v>670200</v>
      </c>
      <c r="E97" s="20">
        <v>670200</v>
      </c>
      <c r="F97" s="20">
        <v>166489</v>
      </c>
      <c r="G97" s="64">
        <f t="shared" si="3"/>
        <v>24.84168904804536</v>
      </c>
      <c r="H97" s="73">
        <f t="shared" si="4"/>
        <v>1.080917366685354</v>
      </c>
      <c r="I97" s="55"/>
      <c r="K97" s="61"/>
      <c r="L97" s="9"/>
    </row>
    <row r="98" spans="1:12" ht="15" customHeight="1">
      <c r="A98" s="12" t="s">
        <v>74</v>
      </c>
      <c r="B98" s="12"/>
      <c r="C98" s="13" t="s">
        <v>75</v>
      </c>
      <c r="D98" s="18">
        <f>D99</f>
        <v>474690</v>
      </c>
      <c r="E98" s="18">
        <f>E99</f>
        <v>374147</v>
      </c>
      <c r="F98" s="18">
        <v>0</v>
      </c>
      <c r="G98" s="64">
        <f t="shared" si="3"/>
        <v>0</v>
      </c>
      <c r="H98" s="68">
        <f t="shared" si="4"/>
        <v>0</v>
      </c>
      <c r="I98" s="59"/>
      <c r="K98" s="61"/>
      <c r="L98" s="9"/>
    </row>
    <row r="99" spans="1:12" ht="15" customHeight="1">
      <c r="A99" s="12"/>
      <c r="B99" s="15" t="s">
        <v>76</v>
      </c>
      <c r="C99" s="16" t="s">
        <v>77</v>
      </c>
      <c r="D99" s="20">
        <f>D100+D102+D101</f>
        <v>474690</v>
      </c>
      <c r="E99" s="20">
        <f>E100+E102+E101</f>
        <v>374147</v>
      </c>
      <c r="F99" s="20">
        <v>0</v>
      </c>
      <c r="G99" s="64">
        <f t="shared" si="3"/>
        <v>0</v>
      </c>
      <c r="H99" s="73">
        <f t="shared" si="4"/>
        <v>0</v>
      </c>
      <c r="I99" s="55"/>
      <c r="K99" s="61"/>
      <c r="L99" s="9"/>
    </row>
    <row r="100" spans="1:12" ht="15" customHeight="1">
      <c r="A100" s="12"/>
      <c r="B100" s="15"/>
      <c r="C100" s="16" t="s">
        <v>175</v>
      </c>
      <c r="D100" s="20">
        <v>277890</v>
      </c>
      <c r="E100" s="20">
        <v>228590</v>
      </c>
      <c r="F100" s="20">
        <v>0</v>
      </c>
      <c r="G100" s="64">
        <f t="shared" si="3"/>
        <v>0</v>
      </c>
      <c r="H100" s="73">
        <f t="shared" si="4"/>
        <v>0</v>
      </c>
      <c r="I100" s="55"/>
      <c r="K100" s="61"/>
      <c r="L100" s="9"/>
    </row>
    <row r="101" spans="1:12" ht="15" customHeight="1">
      <c r="A101" s="12"/>
      <c r="B101" s="15"/>
      <c r="C101" s="16" t="s">
        <v>232</v>
      </c>
      <c r="D101" s="20">
        <v>68800</v>
      </c>
      <c r="E101" s="20">
        <v>17557</v>
      </c>
      <c r="F101" s="20">
        <v>0</v>
      </c>
      <c r="G101" s="64">
        <f t="shared" si="3"/>
        <v>0</v>
      </c>
      <c r="H101" s="73">
        <f t="shared" si="4"/>
        <v>0</v>
      </c>
      <c r="I101" s="55"/>
      <c r="K101" s="61"/>
      <c r="L101" s="9"/>
    </row>
    <row r="102" spans="1:12" ht="31.5" customHeight="1">
      <c r="A102" s="12"/>
      <c r="B102" s="15"/>
      <c r="C102" s="49" t="s">
        <v>204</v>
      </c>
      <c r="D102" s="20">
        <v>128000</v>
      </c>
      <c r="E102" s="20">
        <v>128000</v>
      </c>
      <c r="F102" s="20">
        <v>0</v>
      </c>
      <c r="G102" s="64">
        <f t="shared" si="3"/>
        <v>0</v>
      </c>
      <c r="H102" s="73">
        <f t="shared" si="4"/>
        <v>0</v>
      </c>
      <c r="I102" s="55"/>
      <c r="K102" s="61"/>
      <c r="L102" s="9"/>
    </row>
    <row r="103" spans="1:12" ht="15" customHeight="1">
      <c r="A103" s="12" t="s">
        <v>78</v>
      </c>
      <c r="B103" s="12"/>
      <c r="C103" s="13" t="s">
        <v>79</v>
      </c>
      <c r="D103" s="18">
        <f>D104+D109+D114+D119+D121+D125+D129+D133+D135</f>
        <v>11861888</v>
      </c>
      <c r="E103" s="18">
        <f>E104+E109+E114+E119+E121+E125+E129+E133+E135</f>
        <v>11223551</v>
      </c>
      <c r="F103" s="18">
        <f>F104+F109+F114+F119+F121+F125+F129+F133+F135</f>
        <v>2966054</v>
      </c>
      <c r="G103" s="67">
        <f t="shared" si="3"/>
        <v>26.42705503810692</v>
      </c>
      <c r="H103" s="68">
        <f t="shared" si="4"/>
        <v>19.25688351258378</v>
      </c>
      <c r="I103" s="55"/>
      <c r="K103" s="61"/>
      <c r="L103" s="9"/>
    </row>
    <row r="104" spans="1:12" ht="15" customHeight="1">
      <c r="A104" s="15"/>
      <c r="B104" s="15" t="s">
        <v>80</v>
      </c>
      <c r="C104" s="16" t="s">
        <v>81</v>
      </c>
      <c r="D104" s="20">
        <f>D105</f>
        <v>1469927</v>
      </c>
      <c r="E104" s="20">
        <f>E105</f>
        <v>1398620</v>
      </c>
      <c r="F104" s="20">
        <v>348123</v>
      </c>
      <c r="G104" s="64">
        <f t="shared" si="3"/>
        <v>24.890463456836024</v>
      </c>
      <c r="H104" s="73">
        <f t="shared" si="4"/>
        <v>2.2601625118933115</v>
      </c>
      <c r="I104" s="55"/>
      <c r="K104" s="61"/>
      <c r="L104" s="9"/>
    </row>
    <row r="105" spans="1:12" ht="15" customHeight="1">
      <c r="A105" s="15"/>
      <c r="B105" s="15"/>
      <c r="C105" s="16" t="s">
        <v>16</v>
      </c>
      <c r="D105" s="20">
        <v>1469927</v>
      </c>
      <c r="E105" s="20">
        <v>1398620</v>
      </c>
      <c r="F105" s="20">
        <v>348123</v>
      </c>
      <c r="G105" s="64">
        <f t="shared" si="3"/>
        <v>24.890463456836024</v>
      </c>
      <c r="H105" s="73">
        <f t="shared" si="4"/>
        <v>2.2601625118933115</v>
      </c>
      <c r="I105" s="55"/>
      <c r="K105" s="61"/>
      <c r="L105" s="9"/>
    </row>
    <row r="106" spans="1:12" ht="15" customHeight="1">
      <c r="A106" s="15"/>
      <c r="B106" s="15"/>
      <c r="C106" s="16" t="s">
        <v>209</v>
      </c>
      <c r="D106" s="20">
        <v>753948</v>
      </c>
      <c r="E106" s="20">
        <v>685761</v>
      </c>
      <c r="F106" s="20">
        <v>197599</v>
      </c>
      <c r="G106" s="64">
        <f t="shared" si="3"/>
        <v>28.814557841580374</v>
      </c>
      <c r="H106" s="73">
        <f t="shared" si="4"/>
        <v>1.282896712333303</v>
      </c>
      <c r="I106" s="55"/>
      <c r="K106" s="61"/>
      <c r="L106" s="9"/>
    </row>
    <row r="107" spans="1:12" ht="15" customHeight="1">
      <c r="A107" s="15"/>
      <c r="B107" s="15"/>
      <c r="C107" s="16" t="s">
        <v>82</v>
      </c>
      <c r="D107" s="20">
        <v>615859</v>
      </c>
      <c r="E107" s="20">
        <v>615859</v>
      </c>
      <c r="F107" s="20">
        <v>134190</v>
      </c>
      <c r="G107" s="64">
        <f t="shared" si="3"/>
        <v>21.789078344231392</v>
      </c>
      <c r="H107" s="73">
        <f t="shared" si="4"/>
        <v>0.8712185275634285</v>
      </c>
      <c r="I107" s="55"/>
      <c r="K107" s="61"/>
      <c r="L107" s="9"/>
    </row>
    <row r="108" spans="1:12" ht="15" customHeight="1">
      <c r="A108" s="15"/>
      <c r="B108" s="15"/>
      <c r="C108" s="16" t="s">
        <v>226</v>
      </c>
      <c r="D108" s="20">
        <v>34700</v>
      </c>
      <c r="E108" s="20">
        <v>34700</v>
      </c>
      <c r="F108" s="20">
        <v>8539</v>
      </c>
      <c r="G108" s="64">
        <f t="shared" si="3"/>
        <v>24.608069164265128</v>
      </c>
      <c r="H108" s="73">
        <f t="shared" si="4"/>
        <v>0.05543881814489989</v>
      </c>
      <c r="I108" s="55"/>
      <c r="K108" s="61"/>
      <c r="L108" s="9"/>
    </row>
    <row r="109" spans="1:12" ht="15" customHeight="1">
      <c r="A109" s="15"/>
      <c r="B109" s="15" t="s">
        <v>83</v>
      </c>
      <c r="C109" s="16" t="s">
        <v>84</v>
      </c>
      <c r="D109" s="20">
        <f>D110</f>
        <v>4049355</v>
      </c>
      <c r="E109" s="20">
        <f>E110</f>
        <v>3976710</v>
      </c>
      <c r="F109" s="20">
        <f>F110</f>
        <v>1020509</v>
      </c>
      <c r="G109" s="64">
        <f t="shared" si="3"/>
        <v>25.662142826607926</v>
      </c>
      <c r="H109" s="73">
        <f t="shared" si="4"/>
        <v>6.625578272190379</v>
      </c>
      <c r="I109" s="55"/>
      <c r="K109" s="61"/>
      <c r="L109" s="9"/>
    </row>
    <row r="110" spans="1:12" ht="15" customHeight="1">
      <c r="A110" s="15"/>
      <c r="B110" s="15"/>
      <c r="C110" s="16" t="s">
        <v>16</v>
      </c>
      <c r="D110" s="20">
        <v>4049355</v>
      </c>
      <c r="E110" s="20">
        <v>3976710</v>
      </c>
      <c r="F110" s="20">
        <v>1020509</v>
      </c>
      <c r="G110" s="64">
        <f t="shared" si="3"/>
        <v>25.662142826607926</v>
      </c>
      <c r="H110" s="73">
        <f t="shared" si="4"/>
        <v>6.625578272190379</v>
      </c>
      <c r="I110" s="55"/>
      <c r="K110" s="61"/>
      <c r="L110" s="9"/>
    </row>
    <row r="111" spans="1:9" ht="15" customHeight="1">
      <c r="A111" s="15"/>
      <c r="B111" s="15"/>
      <c r="C111" s="16" t="s">
        <v>209</v>
      </c>
      <c r="D111" s="20">
        <v>3302120</v>
      </c>
      <c r="E111" s="20">
        <v>3287235</v>
      </c>
      <c r="F111" s="20">
        <v>880899</v>
      </c>
      <c r="G111" s="64">
        <f t="shared" si="3"/>
        <v>26.797566952164964</v>
      </c>
      <c r="H111" s="73">
        <f t="shared" si="4"/>
        <v>5.719170800447848</v>
      </c>
      <c r="I111" s="55"/>
    </row>
    <row r="112" spans="1:9" ht="15" customHeight="1">
      <c r="A112" s="15"/>
      <c r="B112" s="15"/>
      <c r="C112" s="16" t="s">
        <v>226</v>
      </c>
      <c r="D112" s="20">
        <v>8400</v>
      </c>
      <c r="E112" s="20">
        <v>8400</v>
      </c>
      <c r="F112" s="20">
        <v>562</v>
      </c>
      <c r="G112" s="64">
        <f t="shared" si="3"/>
        <v>6.690476190476192</v>
      </c>
      <c r="H112" s="73">
        <f t="shared" si="4"/>
        <v>0.0036487429204161773</v>
      </c>
      <c r="I112" s="55"/>
    </row>
    <row r="113" spans="1:9" ht="15" customHeight="1">
      <c r="A113" s="15"/>
      <c r="B113" s="15"/>
      <c r="C113" s="16" t="s">
        <v>67</v>
      </c>
      <c r="D113" s="20">
        <v>0</v>
      </c>
      <c r="E113" s="20">
        <v>0</v>
      </c>
      <c r="F113" s="20">
        <v>0</v>
      </c>
      <c r="G113" s="64">
        <v>0</v>
      </c>
      <c r="H113" s="73">
        <f t="shared" si="4"/>
        <v>0</v>
      </c>
      <c r="I113" s="55"/>
    </row>
    <row r="114" spans="1:9" ht="15" customHeight="1">
      <c r="A114" s="15"/>
      <c r="B114" s="15" t="s">
        <v>85</v>
      </c>
      <c r="C114" s="16" t="s">
        <v>86</v>
      </c>
      <c r="D114" s="20">
        <f>D115</f>
        <v>1282369</v>
      </c>
      <c r="E114" s="20">
        <f>E115</f>
        <v>1206530</v>
      </c>
      <c r="F114" s="20">
        <f>F115</f>
        <v>328998</v>
      </c>
      <c r="G114" s="64">
        <f t="shared" si="3"/>
        <v>27.268116002088632</v>
      </c>
      <c r="H114" s="73">
        <f t="shared" si="4"/>
        <v>2.1359948813720315</v>
      </c>
      <c r="I114" s="55"/>
    </row>
    <row r="115" spans="1:9" ht="15" customHeight="1">
      <c r="A115" s="15"/>
      <c r="B115" s="15"/>
      <c r="C115" s="16" t="s">
        <v>16</v>
      </c>
      <c r="D115" s="20">
        <v>1282369</v>
      </c>
      <c r="E115" s="20">
        <v>1206530</v>
      </c>
      <c r="F115" s="20">
        <v>328998</v>
      </c>
      <c r="G115" s="64">
        <f t="shared" si="3"/>
        <v>27.268116002088632</v>
      </c>
      <c r="H115" s="73">
        <f t="shared" si="4"/>
        <v>2.1359948813720315</v>
      </c>
      <c r="I115" s="55"/>
    </row>
    <row r="116" spans="1:9" ht="15" customHeight="1">
      <c r="A116" s="15"/>
      <c r="B116" s="15"/>
      <c r="C116" s="16" t="s">
        <v>210</v>
      </c>
      <c r="D116" s="20">
        <v>913763</v>
      </c>
      <c r="E116" s="20">
        <v>860706</v>
      </c>
      <c r="F116" s="20">
        <v>260901</v>
      </c>
      <c r="G116" s="64">
        <f t="shared" si="3"/>
        <v>30.3124411820064</v>
      </c>
      <c r="H116" s="73">
        <f t="shared" si="4"/>
        <v>1.6938802076147705</v>
      </c>
      <c r="I116" s="55"/>
    </row>
    <row r="117" spans="1:9" ht="15" customHeight="1">
      <c r="A117" s="15"/>
      <c r="B117" s="15"/>
      <c r="C117" s="16" t="s">
        <v>226</v>
      </c>
      <c r="D117" s="20">
        <v>18000</v>
      </c>
      <c r="E117" s="20">
        <v>18000</v>
      </c>
      <c r="F117" s="20">
        <v>4246</v>
      </c>
      <c r="G117" s="64">
        <f t="shared" si="3"/>
        <v>23.58888888888889</v>
      </c>
      <c r="H117" s="73">
        <f t="shared" si="4"/>
        <v>0.027566837082005496</v>
      </c>
      <c r="I117" s="55"/>
    </row>
    <row r="118" spans="1:9" ht="15" customHeight="1">
      <c r="A118" s="15"/>
      <c r="B118" s="15"/>
      <c r="C118" s="16" t="s">
        <v>87</v>
      </c>
      <c r="D118" s="20">
        <v>164262</v>
      </c>
      <c r="E118" s="20">
        <v>164262</v>
      </c>
      <c r="F118" s="20">
        <v>33376</v>
      </c>
      <c r="G118" s="64">
        <f t="shared" si="3"/>
        <v>20.31875905565499</v>
      </c>
      <c r="H118" s="73">
        <f t="shared" si="4"/>
        <v>0.21669118098186893</v>
      </c>
      <c r="I118" s="55"/>
    </row>
    <row r="119" spans="1:9" ht="15" customHeight="1">
      <c r="A119" s="15"/>
      <c r="B119" s="15" t="s">
        <v>88</v>
      </c>
      <c r="C119" s="16" t="s">
        <v>89</v>
      </c>
      <c r="D119" s="20">
        <f>D120</f>
        <v>12500</v>
      </c>
      <c r="E119" s="20">
        <f>E120</f>
        <v>12500</v>
      </c>
      <c r="F119" s="20">
        <v>2451</v>
      </c>
      <c r="G119" s="64">
        <f t="shared" si="3"/>
        <v>19.608</v>
      </c>
      <c r="H119" s="73">
        <f t="shared" si="4"/>
        <v>0.015912933982099732</v>
      </c>
      <c r="I119" s="55"/>
    </row>
    <row r="120" spans="1:9" ht="15" customHeight="1">
      <c r="A120" s="15"/>
      <c r="B120" s="15"/>
      <c r="C120" s="16" t="s">
        <v>90</v>
      </c>
      <c r="D120" s="20">
        <v>12500</v>
      </c>
      <c r="E120" s="20">
        <v>12500</v>
      </c>
      <c r="F120" s="20">
        <v>2451</v>
      </c>
      <c r="G120" s="64">
        <f t="shared" si="3"/>
        <v>19.608</v>
      </c>
      <c r="H120" s="73">
        <f t="shared" si="4"/>
        <v>0.015912933982099732</v>
      </c>
      <c r="I120" s="55"/>
    </row>
    <row r="121" spans="1:9" ht="15" customHeight="1">
      <c r="A121" s="15"/>
      <c r="B121" s="15" t="s">
        <v>91</v>
      </c>
      <c r="C121" s="16" t="s">
        <v>92</v>
      </c>
      <c r="D121" s="20">
        <f>D122</f>
        <v>3103228</v>
      </c>
      <c r="E121" s="20">
        <f>E122</f>
        <v>2796131</v>
      </c>
      <c r="F121" s="20">
        <f>F122</f>
        <v>771376</v>
      </c>
      <c r="G121" s="64">
        <f t="shared" si="3"/>
        <v>27.58726254242022</v>
      </c>
      <c r="H121" s="73">
        <f t="shared" si="4"/>
        <v>5.008100923450088</v>
      </c>
      <c r="I121" s="55"/>
    </row>
    <row r="122" spans="1:9" ht="15" customHeight="1">
      <c r="A122" s="15"/>
      <c r="B122" s="15"/>
      <c r="C122" s="16" t="s">
        <v>16</v>
      </c>
      <c r="D122" s="20">
        <v>3103228</v>
      </c>
      <c r="E122" s="20">
        <v>2796131</v>
      </c>
      <c r="F122" s="20">
        <v>771376</v>
      </c>
      <c r="G122" s="64">
        <f t="shared" si="3"/>
        <v>27.58726254242022</v>
      </c>
      <c r="H122" s="73">
        <f t="shared" si="4"/>
        <v>5.008100923450088</v>
      </c>
      <c r="I122" s="55"/>
    </row>
    <row r="123" spans="1:9" ht="15" customHeight="1">
      <c r="A123" s="15"/>
      <c r="B123" s="15"/>
      <c r="C123" s="16" t="s">
        <v>209</v>
      </c>
      <c r="D123" s="20">
        <v>2621396</v>
      </c>
      <c r="E123" s="20">
        <v>2366893</v>
      </c>
      <c r="F123" s="20">
        <v>664303</v>
      </c>
      <c r="G123" s="64">
        <f t="shared" si="3"/>
        <v>28.066456743080487</v>
      </c>
      <c r="H123" s="73">
        <f t="shared" si="4"/>
        <v>4.312937488009302</v>
      </c>
      <c r="I123" s="55"/>
    </row>
    <row r="124" spans="1:9" ht="15" customHeight="1">
      <c r="A124" s="15"/>
      <c r="B124" s="15"/>
      <c r="C124" s="16" t="s">
        <v>226</v>
      </c>
      <c r="D124" s="20">
        <v>5980</v>
      </c>
      <c r="E124" s="20">
        <v>5980</v>
      </c>
      <c r="F124" s="20">
        <v>466</v>
      </c>
      <c r="G124" s="64">
        <f t="shared" si="3"/>
        <v>7.792642140468227</v>
      </c>
      <c r="H124" s="73">
        <f t="shared" si="4"/>
        <v>0.003025470108387791</v>
      </c>
      <c r="I124" s="55"/>
    </row>
    <row r="125" spans="1:9" ht="15" customHeight="1">
      <c r="A125" s="15"/>
      <c r="B125" s="15" t="s">
        <v>95</v>
      </c>
      <c r="C125" s="16" t="s">
        <v>96</v>
      </c>
      <c r="D125" s="20">
        <f>D126</f>
        <v>811846</v>
      </c>
      <c r="E125" s="20">
        <f>E126</f>
        <v>749776</v>
      </c>
      <c r="F125" s="20">
        <f>F126</f>
        <v>231192</v>
      </c>
      <c r="G125" s="64">
        <f t="shared" si="3"/>
        <v>30.83480932971981</v>
      </c>
      <c r="H125" s="73">
        <f t="shared" si="4"/>
        <v>1.500996749567361</v>
      </c>
      <c r="I125" s="55"/>
    </row>
    <row r="126" spans="1:9" ht="15" customHeight="1">
      <c r="A126" s="15"/>
      <c r="B126" s="15"/>
      <c r="C126" s="16" t="s">
        <v>16</v>
      </c>
      <c r="D126" s="20">
        <v>811846</v>
      </c>
      <c r="E126" s="20">
        <v>749776</v>
      </c>
      <c r="F126" s="20">
        <v>231192</v>
      </c>
      <c r="G126" s="64">
        <f t="shared" si="3"/>
        <v>30.83480932971981</v>
      </c>
      <c r="H126" s="73">
        <f t="shared" si="4"/>
        <v>1.500996749567361</v>
      </c>
      <c r="I126" s="55"/>
    </row>
    <row r="127" spans="1:9" ht="15" customHeight="1">
      <c r="A127" s="15"/>
      <c r="B127" s="15"/>
      <c r="C127" s="16" t="s">
        <v>209</v>
      </c>
      <c r="D127" s="20">
        <v>691002</v>
      </c>
      <c r="E127" s="20">
        <v>641934</v>
      </c>
      <c r="F127" s="20">
        <v>206896</v>
      </c>
      <c r="G127" s="64">
        <f t="shared" si="3"/>
        <v>32.230104652503215</v>
      </c>
      <c r="H127" s="73">
        <f t="shared" si="4"/>
        <v>1.343256788723177</v>
      </c>
      <c r="I127" s="55"/>
    </row>
    <row r="128" spans="1:9" ht="15" customHeight="1">
      <c r="A128" s="15"/>
      <c r="B128" s="15"/>
      <c r="C128" s="16" t="s">
        <v>226</v>
      </c>
      <c r="D128" s="20">
        <v>1000</v>
      </c>
      <c r="E128" s="20">
        <v>1000</v>
      </c>
      <c r="F128" s="20">
        <v>239</v>
      </c>
      <c r="G128" s="64">
        <f t="shared" si="3"/>
        <v>23.9</v>
      </c>
      <c r="H128" s="73">
        <f t="shared" si="4"/>
        <v>0.0015516896049456697</v>
      </c>
      <c r="I128" s="55"/>
    </row>
    <row r="129" spans="1:9" ht="15" customHeight="1">
      <c r="A129" s="15"/>
      <c r="B129" s="15" t="s">
        <v>97</v>
      </c>
      <c r="C129" s="16" t="s">
        <v>98</v>
      </c>
      <c r="D129" s="20">
        <f>D130</f>
        <v>805373</v>
      </c>
      <c r="E129" s="20">
        <f>E130</f>
        <v>776587</v>
      </c>
      <c r="F129" s="20">
        <f>F130</f>
        <v>206908</v>
      </c>
      <c r="G129" s="64">
        <f t="shared" si="3"/>
        <v>26.64324795547698</v>
      </c>
      <c r="H129" s="73">
        <f t="shared" si="4"/>
        <v>1.3433346978246805</v>
      </c>
      <c r="I129" s="55"/>
    </row>
    <row r="130" spans="1:9" ht="15" customHeight="1">
      <c r="A130" s="15"/>
      <c r="B130" s="15"/>
      <c r="C130" s="16" t="s">
        <v>51</v>
      </c>
      <c r="D130" s="20">
        <v>805373</v>
      </c>
      <c r="E130" s="20">
        <v>776587</v>
      </c>
      <c r="F130" s="20">
        <v>206908</v>
      </c>
      <c r="G130" s="64">
        <f t="shared" si="3"/>
        <v>26.64324795547698</v>
      </c>
      <c r="H130" s="73">
        <f t="shared" si="4"/>
        <v>1.3433346978246805</v>
      </c>
      <c r="I130" s="55"/>
    </row>
    <row r="131" spans="1:9" ht="15" customHeight="1">
      <c r="A131" s="15"/>
      <c r="B131" s="15"/>
      <c r="C131" s="16" t="s">
        <v>213</v>
      </c>
      <c r="D131" s="20">
        <v>646573</v>
      </c>
      <c r="E131" s="20">
        <v>649287</v>
      </c>
      <c r="F131" s="20">
        <v>185539</v>
      </c>
      <c r="G131" s="64">
        <f t="shared" si="3"/>
        <v>28.5758070006022</v>
      </c>
      <c r="H131" s="73">
        <f t="shared" si="4"/>
        <v>1.204598065322237</v>
      </c>
      <c r="I131" s="55"/>
    </row>
    <row r="132" spans="1:9" ht="15" customHeight="1">
      <c r="A132" s="15"/>
      <c r="B132" s="15"/>
      <c r="C132" s="16" t="s">
        <v>226</v>
      </c>
      <c r="D132" s="20">
        <v>3600</v>
      </c>
      <c r="E132" s="20">
        <v>3600</v>
      </c>
      <c r="F132" s="20">
        <v>0</v>
      </c>
      <c r="G132" s="64">
        <f t="shared" si="3"/>
        <v>0</v>
      </c>
      <c r="H132" s="73">
        <f t="shared" si="4"/>
        <v>0</v>
      </c>
      <c r="I132" s="55"/>
    </row>
    <row r="133" spans="1:9" ht="15" customHeight="1">
      <c r="A133" s="15"/>
      <c r="B133" s="15" t="s">
        <v>100</v>
      </c>
      <c r="C133" s="16" t="s">
        <v>101</v>
      </c>
      <c r="D133" s="20">
        <f>D134</f>
        <v>55594</v>
      </c>
      <c r="E133" s="20">
        <f>E134</f>
        <v>35001</v>
      </c>
      <c r="F133" s="20">
        <f>F134</f>
        <v>4462</v>
      </c>
      <c r="G133" s="64">
        <f t="shared" si="3"/>
        <v>12.74820719408017</v>
      </c>
      <c r="H133" s="73">
        <f t="shared" si="4"/>
        <v>0.028969200909069365</v>
      </c>
      <c r="I133" s="55"/>
    </row>
    <row r="134" spans="1:9" ht="15" customHeight="1">
      <c r="A134" s="15"/>
      <c r="B134" s="15"/>
      <c r="C134" s="16" t="s">
        <v>58</v>
      </c>
      <c r="D134" s="20">
        <v>55594</v>
      </c>
      <c r="E134" s="20">
        <v>35001</v>
      </c>
      <c r="F134" s="20">
        <v>4462</v>
      </c>
      <c r="G134" s="64">
        <f t="shared" si="3"/>
        <v>12.74820719408017</v>
      </c>
      <c r="H134" s="73">
        <f t="shared" si="4"/>
        <v>0.028969200909069365</v>
      </c>
      <c r="I134" s="55"/>
    </row>
    <row r="135" spans="1:9" ht="15" customHeight="1">
      <c r="A135" s="15"/>
      <c r="B135" s="15" t="s">
        <v>102</v>
      </c>
      <c r="C135" s="16" t="s">
        <v>11</v>
      </c>
      <c r="D135" s="20">
        <f>D136</f>
        <v>271696</v>
      </c>
      <c r="E135" s="20">
        <f>E136</f>
        <v>271696</v>
      </c>
      <c r="F135" s="20">
        <f>F136</f>
        <v>52035</v>
      </c>
      <c r="G135" s="64">
        <f t="shared" si="3"/>
        <v>19.1519197927095</v>
      </c>
      <c r="H135" s="73">
        <f t="shared" si="4"/>
        <v>0.33783334139476123</v>
      </c>
      <c r="I135" s="55"/>
    </row>
    <row r="136" spans="1:9" ht="15" customHeight="1">
      <c r="A136" s="15"/>
      <c r="B136" s="15"/>
      <c r="C136" s="16" t="s">
        <v>16</v>
      </c>
      <c r="D136" s="20">
        <v>271696</v>
      </c>
      <c r="E136" s="20">
        <v>271696</v>
      </c>
      <c r="F136" s="20">
        <v>52035</v>
      </c>
      <c r="G136" s="64">
        <f t="shared" si="3"/>
        <v>19.1519197927095</v>
      </c>
      <c r="H136" s="73">
        <f t="shared" si="4"/>
        <v>0.33783334139476123</v>
      </c>
      <c r="I136" s="55"/>
    </row>
    <row r="137" spans="1:9" ht="15" customHeight="1">
      <c r="A137" s="15"/>
      <c r="B137" s="15"/>
      <c r="C137" s="16" t="s">
        <v>209</v>
      </c>
      <c r="D137" s="20">
        <v>6000</v>
      </c>
      <c r="E137" s="20">
        <v>6000</v>
      </c>
      <c r="F137" s="20">
        <v>0</v>
      </c>
      <c r="G137" s="64">
        <f aca="true" t="shared" si="6" ref="G137:G200">F137/E137*100</f>
        <v>0</v>
      </c>
      <c r="H137" s="73">
        <f t="shared" si="4"/>
        <v>0</v>
      </c>
      <c r="I137" s="55"/>
    </row>
    <row r="138" spans="1:9" ht="15" customHeight="1">
      <c r="A138" s="15"/>
      <c r="B138" s="15"/>
      <c r="C138" s="16" t="s">
        <v>226</v>
      </c>
      <c r="D138" s="20">
        <v>14588</v>
      </c>
      <c r="E138" s="20">
        <v>14588</v>
      </c>
      <c r="F138" s="20">
        <v>0</v>
      </c>
      <c r="G138" s="64">
        <f t="shared" si="6"/>
        <v>0</v>
      </c>
      <c r="H138" s="73">
        <f aca="true" t="shared" si="7" ref="H138:H201">SUM((F138/15402565)*100)</f>
        <v>0</v>
      </c>
      <c r="I138" s="55"/>
    </row>
    <row r="139" spans="1:9" ht="15" customHeight="1">
      <c r="A139" s="12" t="s">
        <v>103</v>
      </c>
      <c r="B139" s="12"/>
      <c r="C139" s="13" t="s">
        <v>104</v>
      </c>
      <c r="D139" s="18">
        <f>D140+D142</f>
        <v>5512304</v>
      </c>
      <c r="E139" s="18">
        <f>E140+E142</f>
        <v>5517304</v>
      </c>
      <c r="F139" s="18">
        <f>F140+F142</f>
        <v>1296826</v>
      </c>
      <c r="G139" s="67">
        <f t="shared" si="6"/>
        <v>23.50470447160425</v>
      </c>
      <c r="H139" s="68">
        <f t="shared" si="7"/>
        <v>8.419545705536708</v>
      </c>
      <c r="I139" s="55"/>
    </row>
    <row r="140" spans="1:9" ht="15" customHeight="1">
      <c r="A140" s="15"/>
      <c r="B140" s="15">
        <v>85195</v>
      </c>
      <c r="C140" s="16" t="s">
        <v>11</v>
      </c>
      <c r="D140" s="20">
        <f>D141</f>
        <v>480533</v>
      </c>
      <c r="E140" s="20">
        <f>E141</f>
        <v>480533</v>
      </c>
      <c r="F140" s="20">
        <f>F141</f>
        <v>110850</v>
      </c>
      <c r="G140" s="64">
        <f t="shared" si="6"/>
        <v>23.068134758695034</v>
      </c>
      <c r="H140" s="73">
        <f t="shared" si="7"/>
        <v>0.7196853251390272</v>
      </c>
      <c r="I140" s="55"/>
    </row>
    <row r="141" spans="1:9" ht="15" customHeight="1">
      <c r="A141" s="15"/>
      <c r="B141" s="15"/>
      <c r="C141" s="16" t="s">
        <v>107</v>
      </c>
      <c r="D141" s="20">
        <v>480533</v>
      </c>
      <c r="E141" s="20">
        <v>480533</v>
      </c>
      <c r="F141" s="20">
        <v>110850</v>
      </c>
      <c r="G141" s="64">
        <f t="shared" si="6"/>
        <v>23.068134758695034</v>
      </c>
      <c r="H141" s="73">
        <f t="shared" si="7"/>
        <v>0.7196853251390272</v>
      </c>
      <c r="I141" s="55"/>
    </row>
    <row r="142" spans="1:9" ht="30" customHeight="1">
      <c r="A142" s="15"/>
      <c r="B142" s="15" t="s">
        <v>110</v>
      </c>
      <c r="C142" s="16" t="s">
        <v>111</v>
      </c>
      <c r="D142" s="20">
        <f>D143</f>
        <v>5031771</v>
      </c>
      <c r="E142" s="20">
        <f>E143</f>
        <v>5036771</v>
      </c>
      <c r="F142" s="20">
        <f>F143</f>
        <v>1185976</v>
      </c>
      <c r="G142" s="64">
        <f t="shared" si="6"/>
        <v>23.546355393167566</v>
      </c>
      <c r="H142" s="73">
        <f t="shared" si="7"/>
        <v>7.69986038039768</v>
      </c>
      <c r="I142" s="55"/>
    </row>
    <row r="143" spans="1:9" ht="15" customHeight="1">
      <c r="A143" s="15"/>
      <c r="B143" s="15"/>
      <c r="C143" s="16" t="s">
        <v>16</v>
      </c>
      <c r="D143" s="20">
        <v>5031771</v>
      </c>
      <c r="E143" s="20">
        <v>5036771</v>
      </c>
      <c r="F143" s="20">
        <v>1185976</v>
      </c>
      <c r="G143" s="64">
        <f t="shared" si="6"/>
        <v>23.546355393167566</v>
      </c>
      <c r="H143" s="73">
        <f t="shared" si="7"/>
        <v>7.69986038039768</v>
      </c>
      <c r="I143" s="55"/>
    </row>
    <row r="144" spans="1:9" ht="15" customHeight="1">
      <c r="A144" s="12" t="s">
        <v>112</v>
      </c>
      <c r="B144" s="12"/>
      <c r="C144" s="13" t="s">
        <v>113</v>
      </c>
      <c r="D144" s="18">
        <f>D150+D156+D162+D167+D170+D145</f>
        <v>15081350</v>
      </c>
      <c r="E144" s="18">
        <f>E150+E156+E162+E167+E170+E145</f>
        <v>15078437</v>
      </c>
      <c r="F144" s="18">
        <f>F150+F156+F162+F167+F170+F145</f>
        <v>3915490</v>
      </c>
      <c r="G144" s="67">
        <f t="shared" si="6"/>
        <v>25.96747925531008</v>
      </c>
      <c r="H144" s="68">
        <f t="shared" si="7"/>
        <v>25.42102565384402</v>
      </c>
      <c r="I144" s="55"/>
    </row>
    <row r="145" spans="1:9" ht="15" customHeight="1">
      <c r="A145" s="12"/>
      <c r="B145" s="38">
        <v>85201</v>
      </c>
      <c r="C145" s="39" t="s">
        <v>115</v>
      </c>
      <c r="D145" s="20">
        <f>D146</f>
        <v>1977765</v>
      </c>
      <c r="E145" s="20">
        <f>E146</f>
        <v>1977765</v>
      </c>
      <c r="F145" s="20">
        <f>F146</f>
        <v>450582</v>
      </c>
      <c r="G145" s="64">
        <f t="shared" si="6"/>
        <v>22.782383144610204</v>
      </c>
      <c r="H145" s="73">
        <f t="shared" si="7"/>
        <v>2.9253698978059823</v>
      </c>
      <c r="I145" s="55"/>
    </row>
    <row r="146" spans="1:9" ht="15" customHeight="1">
      <c r="A146" s="15"/>
      <c r="B146" s="15"/>
      <c r="C146" s="16" t="s">
        <v>16</v>
      </c>
      <c r="D146" s="19">
        <v>1977765</v>
      </c>
      <c r="E146" s="19">
        <v>1977765</v>
      </c>
      <c r="F146" s="19">
        <v>450582</v>
      </c>
      <c r="G146" s="64">
        <f t="shared" si="6"/>
        <v>22.782383144610204</v>
      </c>
      <c r="H146" s="73">
        <f t="shared" si="7"/>
        <v>2.9253698978059823</v>
      </c>
      <c r="I146" s="55"/>
    </row>
    <row r="147" spans="1:9" ht="15" customHeight="1">
      <c r="A147" s="15"/>
      <c r="B147" s="15"/>
      <c r="C147" s="16" t="s">
        <v>209</v>
      </c>
      <c r="D147" s="19">
        <v>673689</v>
      </c>
      <c r="E147" s="19">
        <v>673689</v>
      </c>
      <c r="F147" s="19">
        <v>171571</v>
      </c>
      <c r="G147" s="64">
        <f t="shared" si="6"/>
        <v>25.467389255279514</v>
      </c>
      <c r="H147" s="73">
        <f t="shared" si="7"/>
        <v>1.1139118711721068</v>
      </c>
      <c r="I147" s="55"/>
    </row>
    <row r="148" spans="1:9" ht="15" customHeight="1">
      <c r="A148" s="15"/>
      <c r="B148" s="15"/>
      <c r="C148" s="16" t="s">
        <v>235</v>
      </c>
      <c r="D148" s="19">
        <v>861510</v>
      </c>
      <c r="E148" s="19">
        <v>861510</v>
      </c>
      <c r="F148" s="19">
        <v>199166</v>
      </c>
      <c r="G148" s="64">
        <f t="shared" si="6"/>
        <v>23.118245870622513</v>
      </c>
      <c r="H148" s="73">
        <f t="shared" si="7"/>
        <v>1.2930703425046413</v>
      </c>
      <c r="I148" s="55"/>
    </row>
    <row r="149" spans="1:9" ht="15" customHeight="1">
      <c r="A149" s="15"/>
      <c r="B149" s="15"/>
      <c r="C149" s="16" t="s">
        <v>226</v>
      </c>
      <c r="D149" s="19">
        <v>103206</v>
      </c>
      <c r="E149" s="19">
        <v>103206</v>
      </c>
      <c r="F149" s="19">
        <v>10115</v>
      </c>
      <c r="G149" s="64">
        <f t="shared" si="6"/>
        <v>9.800786775962637</v>
      </c>
      <c r="H149" s="73">
        <f t="shared" si="7"/>
        <v>0.0656708801423659</v>
      </c>
      <c r="I149" s="55"/>
    </row>
    <row r="150" spans="1:9" ht="15" customHeight="1">
      <c r="A150" s="15"/>
      <c r="B150" s="15" t="s">
        <v>117</v>
      </c>
      <c r="C150" s="16" t="s">
        <v>118</v>
      </c>
      <c r="D150" s="19">
        <f>D151+D154</f>
        <v>10737612</v>
      </c>
      <c r="E150" s="19">
        <f>E151+E154</f>
        <v>10723699</v>
      </c>
      <c r="F150" s="19">
        <f>F151+F154</f>
        <v>2902542</v>
      </c>
      <c r="G150" s="64">
        <f t="shared" si="6"/>
        <v>27.066611996476215</v>
      </c>
      <c r="H150" s="73">
        <f t="shared" si="7"/>
        <v>18.844536608026</v>
      </c>
      <c r="I150" s="55"/>
    </row>
    <row r="151" spans="1:9" ht="15" customHeight="1">
      <c r="A151" s="15"/>
      <c r="B151" s="15"/>
      <c r="C151" s="16" t="s">
        <v>16</v>
      </c>
      <c r="D151" s="19">
        <v>10652612</v>
      </c>
      <c r="E151" s="19">
        <v>10638699</v>
      </c>
      <c r="F151" s="19">
        <v>2902542</v>
      </c>
      <c r="G151" s="64">
        <f t="shared" si="6"/>
        <v>27.28286607225188</v>
      </c>
      <c r="H151" s="73">
        <f t="shared" si="7"/>
        <v>18.844536608026</v>
      </c>
      <c r="I151" s="55"/>
    </row>
    <row r="152" spans="1:9" ht="15" customHeight="1">
      <c r="A152" s="15"/>
      <c r="B152" s="15"/>
      <c r="C152" s="16" t="s">
        <v>209</v>
      </c>
      <c r="D152" s="19">
        <v>7099134</v>
      </c>
      <c r="E152" s="19">
        <v>7098511</v>
      </c>
      <c r="F152" s="19">
        <v>1892891</v>
      </c>
      <c r="G152" s="64">
        <f t="shared" si="6"/>
        <v>26.666028974245442</v>
      </c>
      <c r="H152" s="73">
        <f t="shared" si="7"/>
        <v>12.289453087846084</v>
      </c>
      <c r="I152" s="55"/>
    </row>
    <row r="153" spans="1:9" ht="17.25" customHeight="1">
      <c r="A153" s="16"/>
      <c r="B153" s="16"/>
      <c r="C153" s="21" t="s">
        <v>227</v>
      </c>
      <c r="D153" s="19">
        <v>1159706</v>
      </c>
      <c r="E153" s="19">
        <v>1182050</v>
      </c>
      <c r="F153" s="19">
        <v>300000</v>
      </c>
      <c r="G153" s="64">
        <f t="shared" si="6"/>
        <v>25.37963707118988</v>
      </c>
      <c r="H153" s="73">
        <f t="shared" si="7"/>
        <v>1.9477275375887066</v>
      </c>
      <c r="I153" s="55"/>
    </row>
    <row r="154" spans="1:9" ht="15" customHeight="1">
      <c r="A154" s="16"/>
      <c r="B154" s="16"/>
      <c r="C154" s="16" t="s">
        <v>67</v>
      </c>
      <c r="D154" s="19">
        <v>85000</v>
      </c>
      <c r="E154" s="19">
        <v>85000</v>
      </c>
      <c r="F154" s="19">
        <v>0</v>
      </c>
      <c r="G154" s="64">
        <f t="shared" si="6"/>
        <v>0</v>
      </c>
      <c r="H154" s="73">
        <f t="shared" si="7"/>
        <v>0</v>
      </c>
      <c r="I154" s="55"/>
    </row>
    <row r="155" spans="1:9" ht="15" customHeight="1">
      <c r="A155" s="16"/>
      <c r="B155" s="16"/>
      <c r="C155" s="16" t="s">
        <v>226</v>
      </c>
      <c r="D155" s="19">
        <v>25400</v>
      </c>
      <c r="E155" s="19">
        <v>25400</v>
      </c>
      <c r="F155" s="19">
        <v>1199</v>
      </c>
      <c r="G155" s="64">
        <f t="shared" si="6"/>
        <v>4.7204724409448815</v>
      </c>
      <c r="H155" s="73">
        <f t="shared" si="7"/>
        <v>0.007784417725229532</v>
      </c>
      <c r="I155" s="55"/>
    </row>
    <row r="156" spans="1:9" ht="15" customHeight="1">
      <c r="A156" s="15"/>
      <c r="B156" s="15" t="s">
        <v>119</v>
      </c>
      <c r="C156" s="16" t="s">
        <v>120</v>
      </c>
      <c r="D156" s="19">
        <f>D157</f>
        <v>1721973</v>
      </c>
      <c r="E156" s="19">
        <f>E157</f>
        <v>1721973</v>
      </c>
      <c r="F156" s="19">
        <f>F157</f>
        <v>380567</v>
      </c>
      <c r="G156" s="64">
        <f t="shared" si="6"/>
        <v>22.100636885711914</v>
      </c>
      <c r="H156" s="73">
        <f t="shared" si="7"/>
        <v>2.470802752658405</v>
      </c>
      <c r="I156" s="55"/>
    </row>
    <row r="157" spans="1:9" ht="15" customHeight="1">
      <c r="A157" s="15"/>
      <c r="B157" s="15"/>
      <c r="C157" s="16" t="s">
        <v>16</v>
      </c>
      <c r="D157" s="19">
        <v>1721973</v>
      </c>
      <c r="E157" s="19">
        <v>1721973</v>
      </c>
      <c r="F157" s="19">
        <v>380567</v>
      </c>
      <c r="G157" s="64">
        <f t="shared" si="6"/>
        <v>22.100636885711914</v>
      </c>
      <c r="H157" s="73">
        <f t="shared" si="7"/>
        <v>2.470802752658405</v>
      </c>
      <c r="I157" s="55"/>
    </row>
    <row r="158" spans="1:9" ht="15" customHeight="1">
      <c r="A158" s="15"/>
      <c r="B158" s="15"/>
      <c r="C158" s="16" t="s">
        <v>214</v>
      </c>
      <c r="D158" s="19">
        <v>215770</v>
      </c>
      <c r="E158" s="19">
        <v>215770</v>
      </c>
      <c r="F158" s="19">
        <v>35927</v>
      </c>
      <c r="G158" s="64">
        <f t="shared" si="6"/>
        <v>16.650600176113453</v>
      </c>
      <c r="H158" s="73">
        <f t="shared" si="7"/>
        <v>0.23325335747649825</v>
      </c>
      <c r="I158" s="55"/>
    </row>
    <row r="159" spans="1:9" ht="15" customHeight="1">
      <c r="A159" s="15"/>
      <c r="B159" s="15"/>
      <c r="C159" s="16" t="s">
        <v>198</v>
      </c>
      <c r="D159" s="19">
        <v>100000</v>
      </c>
      <c r="E159" s="19">
        <v>100000</v>
      </c>
      <c r="F159" s="19">
        <v>15987</v>
      </c>
      <c r="G159" s="64">
        <f t="shared" si="6"/>
        <v>15.987000000000002</v>
      </c>
      <c r="H159" s="73">
        <f t="shared" si="7"/>
        <v>0.10379440047810218</v>
      </c>
      <c r="I159" s="55"/>
    </row>
    <row r="160" spans="1:9" ht="15" customHeight="1">
      <c r="A160" s="15"/>
      <c r="B160" s="15"/>
      <c r="C160" s="16" t="s">
        <v>226</v>
      </c>
      <c r="D160" s="19">
        <v>1406203</v>
      </c>
      <c r="E160" s="19">
        <v>1406203</v>
      </c>
      <c r="F160" s="19">
        <v>328653</v>
      </c>
      <c r="G160" s="64">
        <f t="shared" si="6"/>
        <v>23.371661132852083</v>
      </c>
      <c r="H160" s="73">
        <f t="shared" si="7"/>
        <v>2.1337549947038044</v>
      </c>
      <c r="I160" s="55"/>
    </row>
    <row r="161" spans="1:9" ht="32.25" customHeight="1">
      <c r="A161" s="15"/>
      <c r="B161" s="15"/>
      <c r="C161" s="63" t="s">
        <v>229</v>
      </c>
      <c r="D161" s="19">
        <v>0</v>
      </c>
      <c r="E161" s="19">
        <v>0</v>
      </c>
      <c r="F161" s="19">
        <v>0</v>
      </c>
      <c r="G161" s="64">
        <v>0</v>
      </c>
      <c r="H161" s="73">
        <f t="shared" si="7"/>
        <v>0</v>
      </c>
      <c r="I161" s="55"/>
    </row>
    <row r="162" spans="1:9" ht="15" customHeight="1">
      <c r="A162" s="15"/>
      <c r="B162" s="15" t="s">
        <v>122</v>
      </c>
      <c r="C162" s="16" t="s">
        <v>123</v>
      </c>
      <c r="D162" s="19">
        <f>D163</f>
        <v>577000</v>
      </c>
      <c r="E162" s="19">
        <f>E163</f>
        <v>588000</v>
      </c>
      <c r="F162" s="19">
        <f>F163</f>
        <v>166933</v>
      </c>
      <c r="G162" s="64">
        <f t="shared" si="6"/>
        <v>28.389965986394554</v>
      </c>
      <c r="H162" s="73">
        <f t="shared" si="7"/>
        <v>1.0838000034409854</v>
      </c>
      <c r="I162" s="55"/>
    </row>
    <row r="163" spans="1:9" ht="15" customHeight="1">
      <c r="A163" s="15"/>
      <c r="B163" s="15"/>
      <c r="C163" s="16" t="s">
        <v>16</v>
      </c>
      <c r="D163" s="19">
        <v>577000</v>
      </c>
      <c r="E163" s="19">
        <v>588000</v>
      </c>
      <c r="F163" s="19">
        <v>166933</v>
      </c>
      <c r="G163" s="64">
        <f t="shared" si="6"/>
        <v>28.389965986394554</v>
      </c>
      <c r="H163" s="73">
        <f t="shared" si="7"/>
        <v>1.0838000034409854</v>
      </c>
      <c r="I163" s="55"/>
    </row>
    <row r="164" spans="1:9" ht="15" customHeight="1">
      <c r="A164" s="15"/>
      <c r="B164" s="15"/>
      <c r="C164" s="15" t="s">
        <v>215</v>
      </c>
      <c r="D164" s="19">
        <v>492920</v>
      </c>
      <c r="E164" s="19">
        <v>495991</v>
      </c>
      <c r="F164" s="19">
        <v>149034</v>
      </c>
      <c r="G164" s="64">
        <f t="shared" si="6"/>
        <v>30.047722640128548</v>
      </c>
      <c r="H164" s="73">
        <f t="shared" si="7"/>
        <v>0.9675920861233178</v>
      </c>
      <c r="I164" s="55"/>
    </row>
    <row r="165" spans="1:9" ht="30" customHeight="1">
      <c r="A165" s="15"/>
      <c r="B165" s="15"/>
      <c r="C165" s="63" t="s">
        <v>229</v>
      </c>
      <c r="D165" s="19">
        <v>0</v>
      </c>
      <c r="E165" s="19">
        <v>0</v>
      </c>
      <c r="F165" s="19">
        <v>0</v>
      </c>
      <c r="G165" s="64">
        <v>0</v>
      </c>
      <c r="H165" s="73">
        <f t="shared" si="7"/>
        <v>0</v>
      </c>
      <c r="I165" s="55"/>
    </row>
    <row r="166" spans="1:9" ht="15" customHeight="1">
      <c r="A166" s="15"/>
      <c r="B166" s="15"/>
      <c r="C166" s="16" t="s">
        <v>226</v>
      </c>
      <c r="D166" s="19">
        <v>600</v>
      </c>
      <c r="E166" s="19">
        <v>600</v>
      </c>
      <c r="F166" s="19">
        <v>0</v>
      </c>
      <c r="G166" s="64">
        <f t="shared" si="6"/>
        <v>0</v>
      </c>
      <c r="H166" s="73">
        <f t="shared" si="7"/>
        <v>0</v>
      </c>
      <c r="I166" s="55"/>
    </row>
    <row r="167" spans="1:9" ht="29.25" customHeight="1">
      <c r="A167" s="15"/>
      <c r="B167" s="15">
        <v>85220</v>
      </c>
      <c r="C167" s="16" t="s">
        <v>192</v>
      </c>
      <c r="D167" s="19">
        <f>D168</f>
        <v>59500</v>
      </c>
      <c r="E167" s="19">
        <f>E168</f>
        <v>59500</v>
      </c>
      <c r="F167" s="19">
        <f>F168</f>
        <v>14866</v>
      </c>
      <c r="G167" s="64">
        <f t="shared" si="6"/>
        <v>24.984873949579832</v>
      </c>
      <c r="H167" s="73">
        <f t="shared" si="7"/>
        <v>0.09651639191264573</v>
      </c>
      <c r="I167" s="55"/>
    </row>
    <row r="168" spans="1:9" ht="15" customHeight="1">
      <c r="A168" s="15"/>
      <c r="B168" s="15"/>
      <c r="C168" s="16" t="s">
        <v>16</v>
      </c>
      <c r="D168" s="19">
        <v>59500</v>
      </c>
      <c r="E168" s="19">
        <v>59500</v>
      </c>
      <c r="F168" s="19">
        <v>14866</v>
      </c>
      <c r="G168" s="64">
        <f t="shared" si="6"/>
        <v>24.984873949579832</v>
      </c>
      <c r="H168" s="73">
        <f t="shared" si="7"/>
        <v>0.09651639191264573</v>
      </c>
      <c r="I168" s="55"/>
    </row>
    <row r="169" spans="1:9" ht="15" customHeight="1">
      <c r="A169" s="15"/>
      <c r="B169" s="15"/>
      <c r="C169" s="16" t="s">
        <v>194</v>
      </c>
      <c r="D169" s="19">
        <v>59500</v>
      </c>
      <c r="E169" s="19">
        <v>59500</v>
      </c>
      <c r="F169" s="19">
        <v>14866</v>
      </c>
      <c r="G169" s="64">
        <f t="shared" si="6"/>
        <v>24.984873949579832</v>
      </c>
      <c r="H169" s="73">
        <f t="shared" si="7"/>
        <v>0.09651639191264573</v>
      </c>
      <c r="I169" s="55"/>
    </row>
    <row r="170" spans="1:9" ht="15" customHeight="1">
      <c r="A170" s="15"/>
      <c r="B170" s="15" t="s">
        <v>124</v>
      </c>
      <c r="C170" s="16" t="s">
        <v>11</v>
      </c>
      <c r="D170" s="19">
        <f>D171</f>
        <v>7500</v>
      </c>
      <c r="E170" s="19">
        <f>E171</f>
        <v>7500</v>
      </c>
      <c r="F170" s="19">
        <v>0</v>
      </c>
      <c r="G170" s="64">
        <f t="shared" si="6"/>
        <v>0</v>
      </c>
      <c r="H170" s="73">
        <f t="shared" si="7"/>
        <v>0</v>
      </c>
      <c r="I170" s="55"/>
    </row>
    <row r="171" spans="1:9" ht="15" customHeight="1">
      <c r="A171" s="15"/>
      <c r="B171" s="15"/>
      <c r="C171" s="16" t="s">
        <v>16</v>
      </c>
      <c r="D171" s="19">
        <v>7500</v>
      </c>
      <c r="E171" s="19">
        <v>7500</v>
      </c>
      <c r="F171" s="19">
        <v>0</v>
      </c>
      <c r="G171" s="64">
        <f t="shared" si="6"/>
        <v>0</v>
      </c>
      <c r="H171" s="73">
        <f t="shared" si="7"/>
        <v>0</v>
      </c>
      <c r="I171" s="55"/>
    </row>
    <row r="172" spans="1:9" ht="30" customHeight="1">
      <c r="A172" s="12" t="s">
        <v>125</v>
      </c>
      <c r="B172" s="12"/>
      <c r="C172" s="13" t="s">
        <v>126</v>
      </c>
      <c r="D172" s="18">
        <f>D173+D176</f>
        <v>3851897</v>
      </c>
      <c r="E172" s="18">
        <f>E173+E176</f>
        <v>3851897</v>
      </c>
      <c r="F172" s="18">
        <f>F173+F176</f>
        <v>1113454</v>
      </c>
      <c r="G172" s="67">
        <f t="shared" si="6"/>
        <v>28.906640026978913</v>
      </c>
      <c r="H172" s="68">
        <f t="shared" si="7"/>
        <v>7.229016725460986</v>
      </c>
      <c r="I172" s="55"/>
    </row>
    <row r="173" spans="1:9" ht="15" customHeight="1">
      <c r="A173" s="15"/>
      <c r="B173" s="15" t="s">
        <v>127</v>
      </c>
      <c r="C173" s="16" t="s">
        <v>128</v>
      </c>
      <c r="D173" s="20">
        <f>D175</f>
        <v>62472</v>
      </c>
      <c r="E173" s="20">
        <f>E175</f>
        <v>62472</v>
      </c>
      <c r="F173" s="20">
        <f>F175</f>
        <v>16851</v>
      </c>
      <c r="G173" s="64">
        <f t="shared" si="6"/>
        <v>26.973684210526315</v>
      </c>
      <c r="H173" s="73">
        <f t="shared" si="7"/>
        <v>0.10940385578635765</v>
      </c>
      <c r="I173" s="55"/>
    </row>
    <row r="174" spans="1:9" ht="15" customHeight="1">
      <c r="A174" s="15"/>
      <c r="B174" s="15"/>
      <c r="C174" s="16" t="s">
        <v>58</v>
      </c>
      <c r="D174" s="20">
        <f>D175</f>
        <v>62472</v>
      </c>
      <c r="E174" s="20">
        <f>E175</f>
        <v>62472</v>
      </c>
      <c r="F174" s="20">
        <v>16851</v>
      </c>
      <c r="G174" s="64">
        <f t="shared" si="6"/>
        <v>26.973684210526315</v>
      </c>
      <c r="H174" s="73">
        <f t="shared" si="7"/>
        <v>0.10940385578635765</v>
      </c>
      <c r="I174" s="55"/>
    </row>
    <row r="175" spans="1:9" ht="15" customHeight="1">
      <c r="A175" s="15"/>
      <c r="B175" s="15"/>
      <c r="C175" s="16" t="s">
        <v>202</v>
      </c>
      <c r="D175" s="20">
        <v>62472</v>
      </c>
      <c r="E175" s="20">
        <v>62472</v>
      </c>
      <c r="F175" s="20">
        <v>16851</v>
      </c>
      <c r="G175" s="64">
        <f t="shared" si="6"/>
        <v>26.973684210526315</v>
      </c>
      <c r="H175" s="73">
        <f t="shared" si="7"/>
        <v>0.10940385578635765</v>
      </c>
      <c r="I175" s="55"/>
    </row>
    <row r="176" spans="1:11" ht="15" customHeight="1">
      <c r="A176" s="15"/>
      <c r="B176" s="15" t="s">
        <v>129</v>
      </c>
      <c r="C176" s="16" t="s">
        <v>130</v>
      </c>
      <c r="D176" s="19">
        <f>D177</f>
        <v>3789425</v>
      </c>
      <c r="E176" s="19">
        <f>E177</f>
        <v>3789425</v>
      </c>
      <c r="F176" s="19">
        <f>F177</f>
        <v>1096603</v>
      </c>
      <c r="G176" s="64">
        <f t="shared" si="6"/>
        <v>28.938506501646028</v>
      </c>
      <c r="H176" s="73">
        <f t="shared" si="7"/>
        <v>7.119612869674628</v>
      </c>
      <c r="I176" s="55"/>
      <c r="K176" s="61"/>
    </row>
    <row r="177" spans="1:11" ht="15" customHeight="1">
      <c r="A177" s="15"/>
      <c r="B177" s="15"/>
      <c r="C177" s="16" t="s">
        <v>16</v>
      </c>
      <c r="D177" s="19">
        <v>3789425</v>
      </c>
      <c r="E177" s="19">
        <v>3789425</v>
      </c>
      <c r="F177" s="19">
        <v>1096603</v>
      </c>
      <c r="G177" s="64">
        <f t="shared" si="6"/>
        <v>28.938506501646028</v>
      </c>
      <c r="H177" s="73">
        <f t="shared" si="7"/>
        <v>7.119612869674628</v>
      </c>
      <c r="I177" s="55"/>
      <c r="K177" s="61"/>
    </row>
    <row r="178" spans="1:11" ht="15" customHeight="1">
      <c r="A178" s="15"/>
      <c r="B178" s="15"/>
      <c r="C178" s="16" t="s">
        <v>210</v>
      </c>
      <c r="D178" s="19">
        <v>3386700</v>
      </c>
      <c r="E178" s="19">
        <v>3386700</v>
      </c>
      <c r="F178" s="19">
        <v>993016</v>
      </c>
      <c r="G178" s="64">
        <f t="shared" si="6"/>
        <v>29.321049989665454</v>
      </c>
      <c r="H178" s="73">
        <f t="shared" si="7"/>
        <v>6.447082028220624</v>
      </c>
      <c r="I178" s="55"/>
      <c r="K178" s="61"/>
    </row>
    <row r="179" spans="1:11" ht="15" customHeight="1">
      <c r="A179" s="15"/>
      <c r="B179" s="15"/>
      <c r="C179" s="16" t="s">
        <v>226</v>
      </c>
      <c r="D179" s="19">
        <v>3000</v>
      </c>
      <c r="E179" s="19">
        <v>3000</v>
      </c>
      <c r="F179" s="19">
        <v>649</v>
      </c>
      <c r="G179" s="64">
        <f t="shared" si="6"/>
        <v>21.633333333333333</v>
      </c>
      <c r="H179" s="73">
        <f t="shared" si="7"/>
        <v>0.0042135839063169025</v>
      </c>
      <c r="I179" s="55"/>
      <c r="K179" s="61"/>
    </row>
    <row r="180" spans="1:11" ht="15" customHeight="1">
      <c r="A180" s="12" t="s">
        <v>131</v>
      </c>
      <c r="B180" s="12"/>
      <c r="C180" s="13" t="s">
        <v>132</v>
      </c>
      <c r="D180" s="18">
        <f>D181+D186+D192+D196+D201+D204+D207+D211+D215+D217</f>
        <v>9610023</v>
      </c>
      <c r="E180" s="18">
        <f>E181+E186+E192+E196+E201+E204+E207+E211+E215+E217</f>
        <v>8946444</v>
      </c>
      <c r="F180" s="18">
        <f>F181+F186+F192+F196+F201+F204+F207+F211+F215+F217</f>
        <v>2236895</v>
      </c>
      <c r="G180" s="67">
        <f t="shared" si="6"/>
        <v>25.003174445623312</v>
      </c>
      <c r="H180" s="68">
        <f t="shared" si="7"/>
        <v>14.522873300648302</v>
      </c>
      <c r="I180" s="55"/>
      <c r="K180" s="61"/>
    </row>
    <row r="181" spans="1:11" ht="15" customHeight="1">
      <c r="A181" s="15"/>
      <c r="B181" s="15" t="s">
        <v>133</v>
      </c>
      <c r="C181" s="16" t="s">
        <v>134</v>
      </c>
      <c r="D181" s="19">
        <f>D182+D184</f>
        <v>561950</v>
      </c>
      <c r="E181" s="19">
        <f>E182+E184</f>
        <v>479236</v>
      </c>
      <c r="F181" s="19">
        <f>F182+F184</f>
        <v>140278</v>
      </c>
      <c r="G181" s="64">
        <f t="shared" si="6"/>
        <v>29.27117328414393</v>
      </c>
      <c r="H181" s="73">
        <f t="shared" si="7"/>
        <v>0.9107444117262288</v>
      </c>
      <c r="I181" s="55"/>
      <c r="K181" s="61"/>
    </row>
    <row r="182" spans="1:11" ht="15" customHeight="1">
      <c r="A182" s="15"/>
      <c r="B182" s="15"/>
      <c r="C182" s="16" t="s">
        <v>16</v>
      </c>
      <c r="D182" s="19">
        <v>561950</v>
      </c>
      <c r="E182" s="19">
        <v>479236</v>
      </c>
      <c r="F182" s="19">
        <v>140278</v>
      </c>
      <c r="G182" s="64">
        <f t="shared" si="6"/>
        <v>29.27117328414393</v>
      </c>
      <c r="H182" s="73">
        <f t="shared" si="7"/>
        <v>0.9107444117262288</v>
      </c>
      <c r="I182" s="55"/>
      <c r="K182" s="61"/>
    </row>
    <row r="183" spans="1:11" ht="15" customHeight="1">
      <c r="A183" s="15"/>
      <c r="B183" s="15"/>
      <c r="C183" s="16" t="s">
        <v>209</v>
      </c>
      <c r="D183" s="19">
        <v>232350</v>
      </c>
      <c r="E183" s="19">
        <v>224636</v>
      </c>
      <c r="F183" s="19">
        <v>63323</v>
      </c>
      <c r="G183" s="64">
        <f t="shared" si="6"/>
        <v>28.189159351128048</v>
      </c>
      <c r="H183" s="73">
        <f t="shared" si="7"/>
        <v>0.4111198362090989</v>
      </c>
      <c r="I183" s="55"/>
      <c r="K183" s="61"/>
    </row>
    <row r="184" spans="1:11" ht="15" customHeight="1">
      <c r="A184" s="15"/>
      <c r="B184" s="15"/>
      <c r="C184" s="16" t="s">
        <v>67</v>
      </c>
      <c r="D184" s="19">
        <v>0</v>
      </c>
      <c r="E184" s="19">
        <v>0</v>
      </c>
      <c r="F184" s="19">
        <v>0</v>
      </c>
      <c r="G184" s="64">
        <v>0</v>
      </c>
      <c r="H184" s="73">
        <f t="shared" si="7"/>
        <v>0</v>
      </c>
      <c r="I184" s="55"/>
      <c r="K184" s="61"/>
    </row>
    <row r="185" spans="1:11" ht="15" customHeight="1">
      <c r="A185" s="15"/>
      <c r="B185" s="15"/>
      <c r="C185" s="16" t="s">
        <v>226</v>
      </c>
      <c r="D185" s="19">
        <v>1710</v>
      </c>
      <c r="E185" s="19">
        <v>1710</v>
      </c>
      <c r="F185" s="19">
        <v>771</v>
      </c>
      <c r="G185" s="64">
        <f t="shared" si="6"/>
        <v>45.08771929824562</v>
      </c>
      <c r="H185" s="73">
        <f t="shared" si="7"/>
        <v>0.005005659771602977</v>
      </c>
      <c r="I185" s="55"/>
      <c r="K185" s="61"/>
    </row>
    <row r="186" spans="1:11" ht="31.5" customHeight="1">
      <c r="A186" s="15"/>
      <c r="B186" s="15" t="s">
        <v>135</v>
      </c>
      <c r="C186" s="16" t="s">
        <v>136</v>
      </c>
      <c r="D186" s="19">
        <f>D187</f>
        <v>1873369</v>
      </c>
      <c r="E186" s="19">
        <f>E187+E191</f>
        <v>1854816</v>
      </c>
      <c r="F186" s="19">
        <f>F187+F191</f>
        <v>297827</v>
      </c>
      <c r="G186" s="64">
        <f t="shared" si="6"/>
        <v>16.056956592998983</v>
      </c>
      <c r="H186" s="73">
        <f t="shared" si="7"/>
        <v>1.9336194977914394</v>
      </c>
      <c r="I186" s="55"/>
      <c r="K186" s="61"/>
    </row>
    <row r="187" spans="1:11" ht="15" customHeight="1">
      <c r="A187" s="15"/>
      <c r="B187" s="15"/>
      <c r="C187" s="16" t="s">
        <v>16</v>
      </c>
      <c r="D187" s="19">
        <v>1873369</v>
      </c>
      <c r="E187" s="19">
        <v>1743816</v>
      </c>
      <c r="F187" s="19">
        <v>297827</v>
      </c>
      <c r="G187" s="64">
        <f t="shared" si="6"/>
        <v>17.079038155401715</v>
      </c>
      <c r="H187" s="73">
        <f t="shared" si="7"/>
        <v>1.9336194977914394</v>
      </c>
      <c r="I187" s="55"/>
      <c r="K187" s="61"/>
    </row>
    <row r="188" spans="1:11" ht="15" customHeight="1">
      <c r="A188" s="15"/>
      <c r="B188" s="15"/>
      <c r="C188" s="16" t="s">
        <v>210</v>
      </c>
      <c r="D188" s="19">
        <v>1040325</v>
      </c>
      <c r="E188" s="19">
        <v>918553</v>
      </c>
      <c r="F188" s="19">
        <v>270872</v>
      </c>
      <c r="G188" s="64">
        <f t="shared" si="6"/>
        <v>29.488989748005828</v>
      </c>
      <c r="H188" s="73">
        <f t="shared" si="7"/>
        <v>1.758616178539094</v>
      </c>
      <c r="I188" s="55"/>
      <c r="K188" s="61"/>
    </row>
    <row r="189" spans="1:11" ht="15" customHeight="1">
      <c r="A189" s="15"/>
      <c r="B189" s="15"/>
      <c r="C189" s="16" t="s">
        <v>226</v>
      </c>
      <c r="D189" s="19">
        <v>140</v>
      </c>
      <c r="E189" s="19">
        <v>140</v>
      </c>
      <c r="F189" s="19">
        <v>0</v>
      </c>
      <c r="G189" s="64">
        <f t="shared" si="6"/>
        <v>0</v>
      </c>
      <c r="H189" s="73">
        <f t="shared" si="7"/>
        <v>0</v>
      </c>
      <c r="I189" s="55"/>
      <c r="K189" s="61"/>
    </row>
    <row r="190" spans="1:11" ht="30.75" customHeight="1">
      <c r="A190" s="15"/>
      <c r="B190" s="15"/>
      <c r="C190" s="63" t="s">
        <v>229</v>
      </c>
      <c r="D190" s="19">
        <v>700593</v>
      </c>
      <c r="E190" s="19">
        <v>700593</v>
      </c>
      <c r="F190" s="19">
        <v>4152</v>
      </c>
      <c r="G190" s="64">
        <f t="shared" si="6"/>
        <v>0.5926408057174423</v>
      </c>
      <c r="H190" s="73">
        <f t="shared" si="7"/>
        <v>0.026956549120227703</v>
      </c>
      <c r="I190" s="55"/>
      <c r="K190" s="61"/>
    </row>
    <row r="191" spans="1:11" ht="15.75" customHeight="1">
      <c r="A191" s="15"/>
      <c r="B191" s="15"/>
      <c r="C191" s="16" t="s">
        <v>67</v>
      </c>
      <c r="D191" s="19">
        <v>0</v>
      </c>
      <c r="E191" s="19">
        <v>111000</v>
      </c>
      <c r="F191" s="19">
        <v>0</v>
      </c>
      <c r="G191" s="64">
        <f t="shared" si="6"/>
        <v>0</v>
      </c>
      <c r="H191" s="73">
        <f t="shared" si="7"/>
        <v>0</v>
      </c>
      <c r="I191" s="55"/>
      <c r="K191" s="61"/>
    </row>
    <row r="192" spans="1:11" ht="15" customHeight="1">
      <c r="A192" s="15"/>
      <c r="B192" s="15" t="s">
        <v>137</v>
      </c>
      <c r="C192" s="16" t="s">
        <v>138</v>
      </c>
      <c r="D192" s="19">
        <f>D193</f>
        <v>793481</v>
      </c>
      <c r="E192" s="19">
        <f>E193</f>
        <v>766800</v>
      </c>
      <c r="F192" s="19">
        <f>F193</f>
        <v>192248</v>
      </c>
      <c r="G192" s="64">
        <f t="shared" si="6"/>
        <v>25.07146583202921</v>
      </c>
      <c r="H192" s="73">
        <f t="shared" si="7"/>
        <v>1.2481557454878456</v>
      </c>
      <c r="I192" s="55"/>
      <c r="K192" s="61"/>
    </row>
    <row r="193" spans="1:11" ht="15" customHeight="1">
      <c r="A193" s="15"/>
      <c r="B193" s="15"/>
      <c r="C193" s="16" t="s">
        <v>16</v>
      </c>
      <c r="D193" s="19">
        <v>793481</v>
      </c>
      <c r="E193" s="19">
        <v>766800</v>
      </c>
      <c r="F193" s="19">
        <v>192248</v>
      </c>
      <c r="G193" s="64">
        <f t="shared" si="6"/>
        <v>25.07146583202921</v>
      </c>
      <c r="H193" s="73">
        <f t="shared" si="7"/>
        <v>1.2481557454878456</v>
      </c>
      <c r="I193" s="55"/>
      <c r="K193" s="61"/>
    </row>
    <row r="194" spans="1:11" ht="15" customHeight="1">
      <c r="A194" s="15"/>
      <c r="B194" s="15"/>
      <c r="C194" s="16" t="s">
        <v>209</v>
      </c>
      <c r="D194" s="19">
        <v>498933</v>
      </c>
      <c r="E194" s="19">
        <v>472252</v>
      </c>
      <c r="F194" s="19">
        <v>125515</v>
      </c>
      <c r="G194" s="64">
        <f t="shared" si="6"/>
        <v>26.577971083235223</v>
      </c>
      <c r="H194" s="73">
        <f t="shared" si="7"/>
        <v>0.8148967396014885</v>
      </c>
      <c r="I194" s="55"/>
      <c r="K194" s="61"/>
    </row>
    <row r="195" spans="1:11" ht="15" customHeight="1">
      <c r="A195" s="15"/>
      <c r="B195" s="15"/>
      <c r="C195" s="16" t="s">
        <v>226</v>
      </c>
      <c r="D195" s="19">
        <v>1040</v>
      </c>
      <c r="E195" s="19">
        <v>1040</v>
      </c>
      <c r="F195" s="19">
        <v>90</v>
      </c>
      <c r="G195" s="64">
        <f t="shared" si="6"/>
        <v>8.653846153846153</v>
      </c>
      <c r="H195" s="73">
        <f t="shared" si="7"/>
        <v>0.000584318261276612</v>
      </c>
      <c r="I195" s="55"/>
      <c r="K195" s="61"/>
    </row>
    <row r="196" spans="1:11" ht="15" customHeight="1">
      <c r="A196" s="15"/>
      <c r="B196" s="15" t="s">
        <v>139</v>
      </c>
      <c r="C196" s="16" t="s">
        <v>140</v>
      </c>
      <c r="D196" s="19">
        <f>D197</f>
        <v>3145734</v>
      </c>
      <c r="E196" s="19">
        <f>E197</f>
        <v>2970139</v>
      </c>
      <c r="F196" s="19">
        <f>F197</f>
        <v>875024</v>
      </c>
      <c r="G196" s="64">
        <f t="shared" si="6"/>
        <v>29.460708741240733</v>
      </c>
      <c r="H196" s="73">
        <f t="shared" si="7"/>
        <v>5.681027802836736</v>
      </c>
      <c r="I196" s="55"/>
      <c r="K196" s="61"/>
    </row>
    <row r="197" spans="1:11" ht="15" customHeight="1">
      <c r="A197" s="15"/>
      <c r="B197" s="15"/>
      <c r="C197" s="16" t="s">
        <v>16</v>
      </c>
      <c r="D197" s="19">
        <v>3145734</v>
      </c>
      <c r="E197" s="19">
        <v>2970139</v>
      </c>
      <c r="F197" s="19">
        <v>875024</v>
      </c>
      <c r="G197" s="64">
        <f t="shared" si="6"/>
        <v>29.460708741240733</v>
      </c>
      <c r="H197" s="73">
        <f t="shared" si="7"/>
        <v>5.681027802836736</v>
      </c>
      <c r="I197" s="55"/>
      <c r="K197" s="61"/>
    </row>
    <row r="198" spans="1:11" ht="15" customHeight="1">
      <c r="A198" s="15"/>
      <c r="B198" s="15"/>
      <c r="C198" s="16" t="s">
        <v>209</v>
      </c>
      <c r="D198" s="19">
        <v>1608550</v>
      </c>
      <c r="E198" s="19">
        <v>1456655</v>
      </c>
      <c r="F198" s="19">
        <v>413583</v>
      </c>
      <c r="G198" s="64">
        <f t="shared" si="6"/>
        <v>28.392653030401842</v>
      </c>
      <c r="H198" s="73">
        <f t="shared" si="7"/>
        <v>2.685156660595167</v>
      </c>
      <c r="I198" s="55"/>
      <c r="K198" s="61"/>
    </row>
    <row r="199" spans="1:11" ht="15" customHeight="1">
      <c r="A199" s="15"/>
      <c r="B199" s="15"/>
      <c r="C199" s="16" t="s">
        <v>199</v>
      </c>
      <c r="D199" s="19">
        <v>741385</v>
      </c>
      <c r="E199" s="19">
        <v>741385</v>
      </c>
      <c r="F199" s="19">
        <v>321739</v>
      </c>
      <c r="G199" s="64">
        <f t="shared" si="6"/>
        <v>43.39702044147103</v>
      </c>
      <c r="H199" s="73">
        <f t="shared" si="7"/>
        <v>2.0888663673875096</v>
      </c>
      <c r="I199" s="55"/>
      <c r="K199" s="61"/>
    </row>
    <row r="200" spans="1:11" ht="15" customHeight="1">
      <c r="A200" s="15"/>
      <c r="B200" s="15"/>
      <c r="C200" s="16" t="s">
        <v>226</v>
      </c>
      <c r="D200" s="19">
        <v>5500</v>
      </c>
      <c r="E200" s="19">
        <v>5500</v>
      </c>
      <c r="F200" s="19">
        <v>55</v>
      </c>
      <c r="G200" s="64">
        <f t="shared" si="6"/>
        <v>1</v>
      </c>
      <c r="H200" s="73">
        <f t="shared" si="7"/>
        <v>0.0003570833818912629</v>
      </c>
      <c r="I200" s="55"/>
      <c r="K200" s="61"/>
    </row>
    <row r="201" spans="1:11" ht="15" customHeight="1">
      <c r="A201" s="15"/>
      <c r="B201" s="15" t="s">
        <v>141</v>
      </c>
      <c r="C201" s="16" t="s">
        <v>142</v>
      </c>
      <c r="D201" s="19">
        <f aca="true" t="shared" si="8" ref="D201:F202">D202</f>
        <v>37056</v>
      </c>
      <c r="E201" s="19">
        <f t="shared" si="8"/>
        <v>37056</v>
      </c>
      <c r="F201" s="19">
        <f t="shared" si="8"/>
        <v>12972</v>
      </c>
      <c r="G201" s="64">
        <f aca="true" t="shared" si="9" ref="G201:G248">F201/E201*100</f>
        <v>35.00647668393783</v>
      </c>
      <c r="H201" s="73">
        <f t="shared" si="7"/>
        <v>0.08421973872533568</v>
      </c>
      <c r="I201" s="55"/>
      <c r="K201" s="61"/>
    </row>
    <row r="202" spans="1:11" ht="15" customHeight="1">
      <c r="A202" s="15"/>
      <c r="B202" s="15"/>
      <c r="C202" s="16" t="s">
        <v>16</v>
      </c>
      <c r="D202" s="19">
        <f t="shared" si="8"/>
        <v>37056</v>
      </c>
      <c r="E202" s="19">
        <f t="shared" si="8"/>
        <v>37056</v>
      </c>
      <c r="F202" s="19">
        <f t="shared" si="8"/>
        <v>12972</v>
      </c>
      <c r="G202" s="64">
        <f t="shared" si="9"/>
        <v>35.00647668393783</v>
      </c>
      <c r="H202" s="73">
        <f aca="true" t="shared" si="10" ref="H202:H248">SUM((F202/15402565)*100)</f>
        <v>0.08421973872533568</v>
      </c>
      <c r="I202" s="55"/>
      <c r="K202" s="61"/>
    </row>
    <row r="203" spans="1:11" ht="15" customHeight="1">
      <c r="A203" s="15"/>
      <c r="B203" s="15"/>
      <c r="C203" s="16" t="s">
        <v>226</v>
      </c>
      <c r="D203" s="19">
        <v>37056</v>
      </c>
      <c r="E203" s="19">
        <v>37056</v>
      </c>
      <c r="F203" s="19">
        <v>12972</v>
      </c>
      <c r="G203" s="64">
        <f t="shared" si="9"/>
        <v>35.00647668393783</v>
      </c>
      <c r="H203" s="73">
        <f t="shared" si="10"/>
        <v>0.08421973872533568</v>
      </c>
      <c r="I203" s="55"/>
      <c r="K203" s="61"/>
    </row>
    <row r="204" spans="1:11" ht="15" customHeight="1">
      <c r="A204" s="15"/>
      <c r="B204" s="15" t="s">
        <v>143</v>
      </c>
      <c r="C204" s="16" t="s">
        <v>144</v>
      </c>
      <c r="D204" s="19">
        <f>D205</f>
        <v>331858</v>
      </c>
      <c r="E204" s="19">
        <f>E205</f>
        <v>331858</v>
      </c>
      <c r="F204" s="19">
        <f>F205</f>
        <v>82959</v>
      </c>
      <c r="G204" s="64">
        <f t="shared" si="9"/>
        <v>24.998342664633668</v>
      </c>
      <c r="H204" s="73">
        <f t="shared" si="10"/>
        <v>0.5386050959694051</v>
      </c>
      <c r="I204" s="55"/>
      <c r="K204" s="61"/>
    </row>
    <row r="205" spans="1:11" ht="15" customHeight="1">
      <c r="A205" s="15"/>
      <c r="B205" s="15"/>
      <c r="C205" s="16" t="s">
        <v>16</v>
      </c>
      <c r="D205" s="19">
        <f>D206</f>
        <v>331858</v>
      </c>
      <c r="E205" s="19">
        <f>E206</f>
        <v>331858</v>
      </c>
      <c r="F205" s="19">
        <v>82959</v>
      </c>
      <c r="G205" s="64">
        <f t="shared" si="9"/>
        <v>24.998342664633668</v>
      </c>
      <c r="H205" s="73">
        <f t="shared" si="10"/>
        <v>0.5386050959694051</v>
      </c>
      <c r="I205" s="55"/>
      <c r="K205" s="61"/>
    </row>
    <row r="206" spans="1:11" ht="15" customHeight="1">
      <c r="A206" s="15"/>
      <c r="B206" s="15"/>
      <c r="C206" s="16" t="s">
        <v>200</v>
      </c>
      <c r="D206" s="19">
        <v>331858</v>
      </c>
      <c r="E206" s="19">
        <v>331858</v>
      </c>
      <c r="F206" s="19">
        <v>82959</v>
      </c>
      <c r="G206" s="64">
        <f t="shared" si="9"/>
        <v>24.998342664633668</v>
      </c>
      <c r="H206" s="73">
        <f t="shared" si="10"/>
        <v>0.5386050959694051</v>
      </c>
      <c r="I206" s="55"/>
      <c r="K206" s="61"/>
    </row>
    <row r="207" spans="1:11" ht="15" customHeight="1">
      <c r="A207" s="15"/>
      <c r="B207" s="15">
        <v>85420</v>
      </c>
      <c r="C207" s="16" t="s">
        <v>182</v>
      </c>
      <c r="D207" s="19">
        <f>D208</f>
        <v>1532082</v>
      </c>
      <c r="E207" s="19">
        <f>E208</f>
        <v>1294897</v>
      </c>
      <c r="F207" s="19">
        <f>F208</f>
        <v>351654</v>
      </c>
      <c r="G207" s="64">
        <f t="shared" si="9"/>
        <v>27.15690900511778</v>
      </c>
      <c r="H207" s="73">
        <f t="shared" si="10"/>
        <v>2.2830872650107303</v>
      </c>
      <c r="I207" s="55"/>
      <c r="K207" s="61"/>
    </row>
    <row r="208" spans="1:11" ht="15" customHeight="1">
      <c r="A208" s="15"/>
      <c r="B208" s="15"/>
      <c r="C208" s="16" t="s">
        <v>16</v>
      </c>
      <c r="D208" s="19">
        <v>1532082</v>
      </c>
      <c r="E208" s="19">
        <v>1294897</v>
      </c>
      <c r="F208" s="19">
        <v>351654</v>
      </c>
      <c r="G208" s="64">
        <f t="shared" si="9"/>
        <v>27.15690900511778</v>
      </c>
      <c r="H208" s="73">
        <f t="shared" si="10"/>
        <v>2.2830872650107303</v>
      </c>
      <c r="I208" s="55"/>
      <c r="K208" s="61"/>
    </row>
    <row r="209" spans="1:9" ht="15" customHeight="1">
      <c r="A209" s="15"/>
      <c r="B209" s="15"/>
      <c r="C209" s="16" t="s">
        <v>216</v>
      </c>
      <c r="D209" s="19">
        <v>1198404</v>
      </c>
      <c r="E209" s="19">
        <v>1014334</v>
      </c>
      <c r="F209" s="19">
        <v>290389</v>
      </c>
      <c r="G209" s="64">
        <f t="shared" si="9"/>
        <v>28.628538528729198</v>
      </c>
      <c r="H209" s="73">
        <f t="shared" si="10"/>
        <v>1.8853288397094898</v>
      </c>
      <c r="I209" s="55"/>
    </row>
    <row r="210" spans="1:9" ht="15" customHeight="1">
      <c r="A210" s="15"/>
      <c r="B210" s="15"/>
      <c r="C210" s="16" t="s">
        <v>226</v>
      </c>
      <c r="D210" s="19">
        <v>1000</v>
      </c>
      <c r="E210" s="19">
        <v>1000</v>
      </c>
      <c r="F210" s="19">
        <v>53</v>
      </c>
      <c r="G210" s="64">
        <f t="shared" si="9"/>
        <v>5.3</v>
      </c>
      <c r="H210" s="73">
        <f t="shared" si="10"/>
        <v>0.0003440985316406715</v>
      </c>
      <c r="I210" s="55"/>
    </row>
    <row r="211" spans="1:9" ht="15" customHeight="1">
      <c r="A211" s="15"/>
      <c r="B211" s="15">
        <v>85421</v>
      </c>
      <c r="C211" s="16" t="s">
        <v>183</v>
      </c>
      <c r="D211" s="19">
        <f>D212</f>
        <v>1236300</v>
      </c>
      <c r="E211" s="19">
        <f>E212</f>
        <v>1128773</v>
      </c>
      <c r="F211" s="19">
        <f>F212</f>
        <v>280900</v>
      </c>
      <c r="G211" s="64">
        <f t="shared" si="9"/>
        <v>24.885428691154026</v>
      </c>
      <c r="H211" s="73">
        <f t="shared" si="10"/>
        <v>1.823722217695559</v>
      </c>
      <c r="I211" s="55"/>
    </row>
    <row r="212" spans="1:9" ht="15" customHeight="1">
      <c r="A212" s="15"/>
      <c r="B212" s="15"/>
      <c r="C212" s="16" t="s">
        <v>16</v>
      </c>
      <c r="D212" s="19">
        <v>1236300</v>
      </c>
      <c r="E212" s="19">
        <v>1128773</v>
      </c>
      <c r="F212" s="19">
        <v>280900</v>
      </c>
      <c r="G212" s="64">
        <f t="shared" si="9"/>
        <v>24.885428691154026</v>
      </c>
      <c r="H212" s="73">
        <f t="shared" si="10"/>
        <v>1.823722217695559</v>
      </c>
      <c r="I212" s="55"/>
    </row>
    <row r="213" spans="1:9" ht="15" customHeight="1">
      <c r="A213" s="15"/>
      <c r="B213" s="15"/>
      <c r="C213" s="16" t="s">
        <v>217</v>
      </c>
      <c r="D213" s="19">
        <v>927892</v>
      </c>
      <c r="E213" s="19">
        <v>860524</v>
      </c>
      <c r="F213" s="19">
        <v>240287</v>
      </c>
      <c r="G213" s="64">
        <f t="shared" si="9"/>
        <v>27.92333508420451</v>
      </c>
      <c r="H213" s="73">
        <f t="shared" si="10"/>
        <v>1.5600453560819252</v>
      </c>
      <c r="I213" s="55"/>
    </row>
    <row r="214" spans="1:9" ht="15" customHeight="1">
      <c r="A214" s="15"/>
      <c r="B214" s="15"/>
      <c r="C214" s="16" t="s">
        <v>226</v>
      </c>
      <c r="D214" s="19">
        <v>2000</v>
      </c>
      <c r="E214" s="19">
        <v>2000</v>
      </c>
      <c r="F214" s="19">
        <v>0</v>
      </c>
      <c r="G214" s="64">
        <f t="shared" si="9"/>
        <v>0</v>
      </c>
      <c r="H214" s="73">
        <f t="shared" si="10"/>
        <v>0</v>
      </c>
      <c r="I214" s="55"/>
    </row>
    <row r="215" spans="1:9" ht="15" customHeight="1">
      <c r="A215" s="12"/>
      <c r="B215" s="15" t="s">
        <v>146</v>
      </c>
      <c r="C215" s="16" t="s">
        <v>101</v>
      </c>
      <c r="D215" s="19">
        <f>D216</f>
        <v>29358</v>
      </c>
      <c r="E215" s="19">
        <f>E216</f>
        <v>14034</v>
      </c>
      <c r="F215" s="19">
        <f>F216</f>
        <v>1629</v>
      </c>
      <c r="G215" s="64">
        <f t="shared" si="9"/>
        <v>11.607524583155195</v>
      </c>
      <c r="H215" s="73">
        <f t="shared" si="10"/>
        <v>0.010576160529106678</v>
      </c>
      <c r="I215" s="55"/>
    </row>
    <row r="216" spans="1:9" ht="15" customHeight="1">
      <c r="A216" s="12"/>
      <c r="B216" s="15"/>
      <c r="C216" s="16" t="s">
        <v>16</v>
      </c>
      <c r="D216" s="19">
        <v>29358</v>
      </c>
      <c r="E216" s="19">
        <v>14034</v>
      </c>
      <c r="F216" s="19">
        <v>1629</v>
      </c>
      <c r="G216" s="64">
        <f t="shared" si="9"/>
        <v>11.607524583155195</v>
      </c>
      <c r="H216" s="73">
        <f t="shared" si="10"/>
        <v>0.010576160529106678</v>
      </c>
      <c r="I216" s="55"/>
    </row>
    <row r="217" spans="1:9" ht="15" customHeight="1">
      <c r="A217" s="12"/>
      <c r="B217" s="15" t="s">
        <v>147</v>
      </c>
      <c r="C217" s="16" t="s">
        <v>11</v>
      </c>
      <c r="D217" s="19">
        <f>D218</f>
        <v>68835</v>
      </c>
      <c r="E217" s="19">
        <f>E218</f>
        <v>68835</v>
      </c>
      <c r="F217" s="19">
        <f>F218</f>
        <v>1404</v>
      </c>
      <c r="G217" s="64">
        <f t="shared" si="9"/>
        <v>2.039660056657224</v>
      </c>
      <c r="H217" s="73">
        <f t="shared" si="10"/>
        <v>0.009115364875915147</v>
      </c>
      <c r="I217" s="55"/>
    </row>
    <row r="218" spans="1:9" ht="15" customHeight="1">
      <c r="A218" s="12"/>
      <c r="B218" s="15"/>
      <c r="C218" s="16" t="s">
        <v>148</v>
      </c>
      <c r="D218" s="19">
        <v>68835</v>
      </c>
      <c r="E218" s="19">
        <v>68835</v>
      </c>
      <c r="F218" s="19">
        <v>1404</v>
      </c>
      <c r="G218" s="64">
        <f t="shared" si="9"/>
        <v>2.039660056657224</v>
      </c>
      <c r="H218" s="73">
        <f t="shared" si="10"/>
        <v>0.009115364875915147</v>
      </c>
      <c r="I218" s="55"/>
    </row>
    <row r="219" spans="1:9" ht="15" customHeight="1">
      <c r="A219" s="12"/>
      <c r="B219" s="15"/>
      <c r="C219" s="16" t="s">
        <v>226</v>
      </c>
      <c r="D219" s="19">
        <v>4305</v>
      </c>
      <c r="E219" s="19">
        <v>4305</v>
      </c>
      <c r="F219" s="19">
        <v>0</v>
      </c>
      <c r="G219" s="64">
        <f t="shared" si="9"/>
        <v>0</v>
      </c>
      <c r="H219" s="73">
        <f t="shared" si="10"/>
        <v>0</v>
      </c>
      <c r="I219" s="55"/>
    </row>
    <row r="220" spans="1:9" ht="30" customHeight="1">
      <c r="A220" s="12" t="s">
        <v>149</v>
      </c>
      <c r="B220" s="12"/>
      <c r="C220" s="13" t="s">
        <v>150</v>
      </c>
      <c r="D220" s="18">
        <f>D224+D221</f>
        <v>83000</v>
      </c>
      <c r="E220" s="18">
        <f>E224+E221</f>
        <v>83000</v>
      </c>
      <c r="F220" s="18">
        <v>0</v>
      </c>
      <c r="G220" s="64">
        <f t="shared" si="9"/>
        <v>0</v>
      </c>
      <c r="H220" s="68">
        <f t="shared" si="10"/>
        <v>0</v>
      </c>
      <c r="I220" s="55"/>
    </row>
    <row r="221" spans="1:9" ht="15" customHeight="1">
      <c r="A221" s="15"/>
      <c r="B221" s="15">
        <v>90002</v>
      </c>
      <c r="C221" s="16" t="s">
        <v>205</v>
      </c>
      <c r="D221" s="20">
        <f>D222</f>
        <v>60000</v>
      </c>
      <c r="E221" s="20">
        <f>E222</f>
        <v>60000</v>
      </c>
      <c r="F221" s="20">
        <v>0</v>
      </c>
      <c r="G221" s="64">
        <f t="shared" si="9"/>
        <v>0</v>
      </c>
      <c r="H221" s="73">
        <f t="shared" si="10"/>
        <v>0</v>
      </c>
      <c r="I221" s="55"/>
    </row>
    <row r="222" spans="1:9" ht="15" customHeight="1">
      <c r="A222" s="15"/>
      <c r="B222" s="15"/>
      <c r="C222" s="16" t="s">
        <v>58</v>
      </c>
      <c r="D222" s="20">
        <v>60000</v>
      </c>
      <c r="E222" s="20">
        <v>60000</v>
      </c>
      <c r="F222" s="20">
        <v>0</v>
      </c>
      <c r="G222" s="64">
        <f t="shared" si="9"/>
        <v>0</v>
      </c>
      <c r="H222" s="73">
        <f t="shared" si="10"/>
        <v>0</v>
      </c>
      <c r="I222" s="55"/>
    </row>
    <row r="223" spans="1:12" ht="15" customHeight="1">
      <c r="A223" s="15"/>
      <c r="B223" s="15"/>
      <c r="C223" s="16" t="s">
        <v>206</v>
      </c>
      <c r="D223" s="20">
        <v>60000</v>
      </c>
      <c r="E223" s="20">
        <v>60000</v>
      </c>
      <c r="F223" s="20">
        <v>0</v>
      </c>
      <c r="G223" s="64">
        <f t="shared" si="9"/>
        <v>0</v>
      </c>
      <c r="H223" s="73">
        <f t="shared" si="10"/>
        <v>0</v>
      </c>
      <c r="I223" s="55"/>
      <c r="K223" s="61"/>
      <c r="L223" s="9"/>
    </row>
    <row r="224" spans="1:12" ht="15" customHeight="1">
      <c r="A224" s="15"/>
      <c r="B224" s="15">
        <v>90095</v>
      </c>
      <c r="C224" s="16" t="s">
        <v>11</v>
      </c>
      <c r="D224" s="20">
        <f>D225</f>
        <v>23000</v>
      </c>
      <c r="E224" s="20">
        <f>E225</f>
        <v>23000</v>
      </c>
      <c r="F224" s="20">
        <v>0</v>
      </c>
      <c r="G224" s="64">
        <f t="shared" si="9"/>
        <v>0</v>
      </c>
      <c r="H224" s="73">
        <f t="shared" si="10"/>
        <v>0</v>
      </c>
      <c r="I224" s="55"/>
      <c r="K224" s="61"/>
      <c r="L224" s="9"/>
    </row>
    <row r="225" spans="1:12" ht="15" customHeight="1">
      <c r="A225" s="15"/>
      <c r="B225" s="15"/>
      <c r="C225" s="16" t="s">
        <v>58</v>
      </c>
      <c r="D225" s="20">
        <v>23000</v>
      </c>
      <c r="E225" s="20">
        <v>23000</v>
      </c>
      <c r="F225" s="20">
        <v>0</v>
      </c>
      <c r="G225" s="64">
        <f t="shared" si="9"/>
        <v>0</v>
      </c>
      <c r="H225" s="73">
        <f t="shared" si="10"/>
        <v>0</v>
      </c>
      <c r="I225" s="55"/>
      <c r="K225" s="61"/>
      <c r="L225" s="9"/>
    </row>
    <row r="226" spans="1:12" ht="30" customHeight="1">
      <c r="A226" s="12" t="s">
        <v>153</v>
      </c>
      <c r="B226" s="12"/>
      <c r="C226" s="13" t="s">
        <v>154</v>
      </c>
      <c r="D226" s="18">
        <f>D227+D231</f>
        <v>106000</v>
      </c>
      <c r="E226" s="18">
        <f>E227+E231</f>
        <v>106000</v>
      </c>
      <c r="F226" s="18">
        <f>F227+F231</f>
        <v>2326</v>
      </c>
      <c r="G226" s="67">
        <f t="shared" si="9"/>
        <v>2.1943396226415097</v>
      </c>
      <c r="H226" s="68">
        <f t="shared" si="10"/>
        <v>0.015101380841437773</v>
      </c>
      <c r="I226" s="55"/>
      <c r="K226" s="61"/>
      <c r="L226" s="9"/>
    </row>
    <row r="227" spans="1:12" ht="15" customHeight="1">
      <c r="A227" s="15"/>
      <c r="B227" s="15" t="s">
        <v>155</v>
      </c>
      <c r="C227" s="16" t="s">
        <v>156</v>
      </c>
      <c r="D227" s="19">
        <f>D229</f>
        <v>46000</v>
      </c>
      <c r="E227" s="19">
        <f>E229</f>
        <v>46000</v>
      </c>
      <c r="F227" s="19">
        <f>F229</f>
        <v>2326</v>
      </c>
      <c r="G227" s="64">
        <f t="shared" si="9"/>
        <v>5.056521739130434</v>
      </c>
      <c r="H227" s="73">
        <f t="shared" si="10"/>
        <v>0.015101380841437773</v>
      </c>
      <c r="I227" s="55"/>
      <c r="K227" s="61"/>
      <c r="L227" s="9"/>
    </row>
    <row r="228" spans="1:12" ht="15" customHeight="1">
      <c r="A228" s="15"/>
      <c r="B228" s="15"/>
      <c r="C228" s="16" t="s">
        <v>174</v>
      </c>
      <c r="D228" s="19">
        <v>27000</v>
      </c>
      <c r="E228" s="19">
        <v>27000</v>
      </c>
      <c r="F228" s="19">
        <v>0</v>
      </c>
      <c r="G228" s="64">
        <f t="shared" si="9"/>
        <v>0</v>
      </c>
      <c r="H228" s="73">
        <f t="shared" si="10"/>
        <v>0</v>
      </c>
      <c r="I228" s="55"/>
      <c r="K228" s="61"/>
      <c r="L228" s="9"/>
    </row>
    <row r="229" spans="1:12" ht="15" customHeight="1">
      <c r="A229" s="15"/>
      <c r="B229" s="15"/>
      <c r="C229" s="16" t="s">
        <v>16</v>
      </c>
      <c r="D229" s="19">
        <v>46000</v>
      </c>
      <c r="E229" s="19">
        <v>46000</v>
      </c>
      <c r="F229" s="19">
        <v>2326</v>
      </c>
      <c r="G229" s="64">
        <f t="shared" si="9"/>
        <v>5.056521739130434</v>
      </c>
      <c r="H229" s="73">
        <f t="shared" si="10"/>
        <v>0.015101380841437773</v>
      </c>
      <c r="I229" s="55"/>
      <c r="K229" s="61"/>
      <c r="L229" s="9"/>
    </row>
    <row r="230" spans="1:12" ht="15" customHeight="1">
      <c r="A230" s="15"/>
      <c r="B230" s="15"/>
      <c r="C230" s="16" t="s">
        <v>226</v>
      </c>
      <c r="D230" s="19">
        <v>2500</v>
      </c>
      <c r="E230" s="19">
        <v>2500</v>
      </c>
      <c r="F230" s="19">
        <v>2326</v>
      </c>
      <c r="G230" s="64">
        <f t="shared" si="9"/>
        <v>93.04</v>
      </c>
      <c r="H230" s="73">
        <f t="shared" si="10"/>
        <v>0.015101380841437773</v>
      </c>
      <c r="I230" s="55"/>
      <c r="K230" s="61"/>
      <c r="L230" s="9"/>
    </row>
    <row r="231" spans="1:12" ht="15" customHeight="1">
      <c r="A231" s="15"/>
      <c r="B231" s="15" t="s">
        <v>157</v>
      </c>
      <c r="C231" s="16" t="s">
        <v>158</v>
      </c>
      <c r="D231" s="19">
        <f>D232</f>
        <v>60000</v>
      </c>
      <c r="E231" s="19">
        <f>E232</f>
        <v>60000</v>
      </c>
      <c r="F231" s="19">
        <v>0</v>
      </c>
      <c r="G231" s="64">
        <f t="shared" si="9"/>
        <v>0</v>
      </c>
      <c r="H231" s="73">
        <f t="shared" si="10"/>
        <v>0</v>
      </c>
      <c r="I231" s="55"/>
      <c r="K231" s="61"/>
      <c r="L231" s="9"/>
    </row>
    <row r="232" spans="1:12" ht="15" customHeight="1">
      <c r="A232" s="15"/>
      <c r="B232" s="15"/>
      <c r="C232" s="16" t="s">
        <v>16</v>
      </c>
      <c r="D232" s="19">
        <f>D233</f>
        <v>60000</v>
      </c>
      <c r="E232" s="19">
        <f>E233</f>
        <v>60000</v>
      </c>
      <c r="F232" s="19">
        <v>0</v>
      </c>
      <c r="G232" s="64">
        <f t="shared" si="9"/>
        <v>0</v>
      </c>
      <c r="H232" s="73">
        <f t="shared" si="10"/>
        <v>0</v>
      </c>
      <c r="I232" s="55"/>
      <c r="K232" s="61"/>
      <c r="L232" s="9"/>
    </row>
    <row r="233" spans="1:12" ht="30" customHeight="1">
      <c r="A233" s="11"/>
      <c r="B233" s="11"/>
      <c r="C233" s="50" t="s">
        <v>228</v>
      </c>
      <c r="D233" s="19">
        <v>60000</v>
      </c>
      <c r="E233" s="19">
        <v>60000</v>
      </c>
      <c r="F233" s="19">
        <v>0</v>
      </c>
      <c r="G233" s="64">
        <f t="shared" si="9"/>
        <v>0</v>
      </c>
      <c r="H233" s="73">
        <f t="shared" si="10"/>
        <v>0</v>
      </c>
      <c r="I233" s="55"/>
      <c r="K233" s="61"/>
      <c r="L233" s="9"/>
    </row>
    <row r="234" spans="1:12" ht="15" customHeight="1">
      <c r="A234" s="12" t="s">
        <v>159</v>
      </c>
      <c r="B234" s="12"/>
      <c r="C234" s="13" t="s">
        <v>222</v>
      </c>
      <c r="D234" s="18">
        <f aca="true" t="shared" si="11" ref="D234:F235">D235</f>
        <v>104000</v>
      </c>
      <c r="E234" s="18">
        <f t="shared" si="11"/>
        <v>104000</v>
      </c>
      <c r="F234" s="18">
        <f t="shared" si="11"/>
        <v>41500</v>
      </c>
      <c r="G234" s="67">
        <f t="shared" si="9"/>
        <v>39.90384615384615</v>
      </c>
      <c r="H234" s="68">
        <f t="shared" si="10"/>
        <v>0.2694356426997711</v>
      </c>
      <c r="I234" s="55"/>
      <c r="K234" s="61"/>
      <c r="L234" s="9"/>
    </row>
    <row r="235" spans="1:12" ht="15" customHeight="1">
      <c r="A235" s="15"/>
      <c r="B235" s="15" t="s">
        <v>161</v>
      </c>
      <c r="C235" s="16" t="s">
        <v>223</v>
      </c>
      <c r="D235" s="19">
        <f t="shared" si="11"/>
        <v>104000</v>
      </c>
      <c r="E235" s="19">
        <f t="shared" si="11"/>
        <v>104000</v>
      </c>
      <c r="F235" s="19">
        <f t="shared" si="11"/>
        <v>41500</v>
      </c>
      <c r="G235" s="64">
        <f t="shared" si="9"/>
        <v>39.90384615384615</v>
      </c>
      <c r="H235" s="73">
        <f t="shared" si="10"/>
        <v>0.2694356426997711</v>
      </c>
      <c r="I235" s="55"/>
      <c r="K235" s="61"/>
      <c r="L235" s="9"/>
    </row>
    <row r="236" spans="1:12" ht="15" customHeight="1">
      <c r="A236" s="15"/>
      <c r="B236" s="15"/>
      <c r="C236" s="16" t="s">
        <v>16</v>
      </c>
      <c r="D236" s="19">
        <v>104000</v>
      </c>
      <c r="E236" s="19">
        <v>104000</v>
      </c>
      <c r="F236" s="19">
        <v>41500</v>
      </c>
      <c r="G236" s="64">
        <f t="shared" si="9"/>
        <v>39.90384615384615</v>
      </c>
      <c r="H236" s="73">
        <f t="shared" si="10"/>
        <v>0.2694356426997711</v>
      </c>
      <c r="I236" s="55"/>
      <c r="K236" s="61"/>
      <c r="L236" s="9"/>
    </row>
    <row r="237" spans="1:12" ht="15" customHeight="1">
      <c r="A237" s="15"/>
      <c r="B237" s="15"/>
      <c r="C237" s="16" t="s">
        <v>163</v>
      </c>
      <c r="D237" s="19">
        <v>80000</v>
      </c>
      <c r="E237" s="19">
        <v>80000</v>
      </c>
      <c r="F237" s="19">
        <v>34000</v>
      </c>
      <c r="G237" s="64">
        <f t="shared" si="9"/>
        <v>42.5</v>
      </c>
      <c r="H237" s="73">
        <f t="shared" si="10"/>
        <v>0.22074245426005343</v>
      </c>
      <c r="I237" s="55"/>
      <c r="K237" s="61"/>
      <c r="L237" s="9"/>
    </row>
    <row r="238" spans="1:12" ht="15" customHeight="1">
      <c r="A238" s="12"/>
      <c r="B238" s="12"/>
      <c r="C238" s="13" t="s">
        <v>164</v>
      </c>
      <c r="D238" s="18">
        <f>D8+D13+D23+D35+D40+D44+D56+D85+D95+D103+D139+D144+D172+D180+D226+D234+D98+D220+D82+D20</f>
        <v>60236527</v>
      </c>
      <c r="E238" s="18">
        <f>E8+E13+E23+E35+E40+E44+E56+E85+E95+E103+E139+E144+E172+E180+E226+E234+E98+E220+E82+E20</f>
        <v>63427244</v>
      </c>
      <c r="F238" s="18">
        <f>F8+F13+F23+F35+F40+F44+F56+F85+F95+F103+F139+F144+F172+F180+F226+F234+F98+F220+F82+F20</f>
        <v>15402565</v>
      </c>
      <c r="G238" s="67">
        <f t="shared" si="9"/>
        <v>24.28383140847173</v>
      </c>
      <c r="H238" s="68">
        <f t="shared" si="10"/>
        <v>100</v>
      </c>
      <c r="I238" s="55"/>
      <c r="K238" s="61"/>
      <c r="L238" s="9"/>
    </row>
    <row r="239" spans="1:12" ht="15" customHeight="1">
      <c r="A239" s="15"/>
      <c r="B239" s="15"/>
      <c r="C239" s="16" t="s">
        <v>165</v>
      </c>
      <c r="D239" s="20">
        <f>D10+D15+D19+D25+D28+D37+D42+D46+D50+D54+D58+D63+D66+D75+D80+D87+D89+D93+D97+D105+D110+D115+D120+D122+D126+D130+D134+D141+D143+D146+D151+D22+D71+D84+D157+D163+D168+D171+D174+D177+D182+D187+D193+D197+D202+D205+D208+D212+D216+D218+D229+D232+D236+D136+D91+D52+D221+D224+D30+D100+D102+D101</f>
        <v>59817277</v>
      </c>
      <c r="E239" s="20">
        <f>E10+E15+E19+E25+E28+E37+E42+E46+E50+E54+E58+E63+E66+E75+E80+E87+E89+E93+E97+E105+E110+E115+E120+E122+E126+E130+E134+E141+E143+E146+E151+E22+E71+E84+E157+E163+E168+E171+E174+E177+E182+E187+E193+E197+E202+E205+E208+E212+E216+E218+E229+E232+E236+E136+E91+E52+E221+E224+E30+E100+E102+E101</f>
        <v>58424994</v>
      </c>
      <c r="F239" s="20">
        <f>F10+F15+F19+F25+F28+F37+F42+F46+F50+F54+F58+F63+F66+F75+F80+F87+F89+F93+F97+F105+F110+F115+F120+F122+F126+F130+F134+F141+F143+F146+F151+F22+F71+F84+F157+F163+F168+F171+F174+F177+F182+F187+F193+F197+F202+F205+F208+F212+F216+F218+F229+F232+F236+F136+F91+F52+F221+F224+F30+F100+F102+F101</f>
        <v>15402565</v>
      </c>
      <c r="G239" s="64">
        <f t="shared" si="9"/>
        <v>26.362972326535456</v>
      </c>
      <c r="H239" s="73">
        <f t="shared" si="10"/>
        <v>100</v>
      </c>
      <c r="I239" s="55"/>
      <c r="K239" s="61"/>
      <c r="L239" s="9"/>
    </row>
    <row r="240" spans="1:12" ht="15" customHeight="1">
      <c r="A240" s="15"/>
      <c r="B240" s="15"/>
      <c r="C240" s="16" t="s">
        <v>218</v>
      </c>
      <c r="D240" s="20">
        <f>D16+D43+D55+D59+D67+D106+D111+D116+D123+D127+D131+D137+D147+D152+D158+D164+D178+D183+D188+D194+D198+D209+D213+D76+D32+D47+D72</f>
        <v>33685814</v>
      </c>
      <c r="E240" s="20">
        <f>E16+E43+E55+E59+E67+E106+E111+E116+E123+E127+E131+E137+E147+E152+E158+E164+E178+E183+E188+E194+E198+E209+E213+E76+E32+E47+E72</f>
        <v>32693776</v>
      </c>
      <c r="F240" s="20">
        <f>F16+F43+F55+F59+F67+F106+F111+F116+F123+F127+F131+F137+F147+F152+F158+F164+F178+F183+F188+F194+F198+F209+F213+F76+F32+F47+F72</f>
        <v>8991970</v>
      </c>
      <c r="G240" s="64">
        <f t="shared" si="9"/>
        <v>27.503614143560533</v>
      </c>
      <c r="H240" s="73">
        <f t="shared" si="10"/>
        <v>58.37969195390508</v>
      </c>
      <c r="I240" s="55"/>
      <c r="K240" s="61"/>
      <c r="L240" s="9"/>
    </row>
    <row r="241" spans="1:12" ht="15" customHeight="1">
      <c r="A241" s="15"/>
      <c r="B241" s="15"/>
      <c r="C241" s="16" t="s">
        <v>167</v>
      </c>
      <c r="D241" s="20">
        <f>D26+D107+D118+D148+D153+D159+D169+D175+D206+D233+D237+D228+D223+D199+D39</f>
        <v>4951052</v>
      </c>
      <c r="E241" s="20">
        <f>E26+E107+E118+E148+E153+E159+E169+E175+E206+E233+E237+E228+E223+E199+E39</f>
        <v>4973396</v>
      </c>
      <c r="F241" s="20">
        <f>F26+F107+F118+F148+F153+F159+F169+F175+F206+F233+F237+F228+F223+F199+F39</f>
        <v>1537018</v>
      </c>
      <c r="G241" s="64">
        <f t="shared" si="9"/>
        <v>30.904798250531428</v>
      </c>
      <c r="H241" s="73">
        <f t="shared" si="10"/>
        <v>9.97897428123173</v>
      </c>
      <c r="I241" s="55"/>
      <c r="K241" s="61"/>
      <c r="L241" s="9"/>
    </row>
    <row r="242" spans="1:12" ht="15" customHeight="1">
      <c r="A242" s="15"/>
      <c r="B242" s="15"/>
      <c r="C242" s="16" t="s">
        <v>226</v>
      </c>
      <c r="D242" s="20">
        <f>D17+D33+D48+D60+D69+D81+D108+D112+D117+D124+D128+D132+D138+D149+D155+D160+D179+D185+D189+D195+D200+D203+D210+D214+D219+D230+D166+D64+D73</f>
        <v>2187928</v>
      </c>
      <c r="E242" s="20">
        <f>E17+E33+E48+E60+E69+E81+E108+E112+E117+E124+E128+E132+E138+E149+E155+E160+E179+E185+E189+E195+E200+E203+E210+E214+E219+E230+E166+E64+E73</f>
        <v>2187928</v>
      </c>
      <c r="F242" s="20">
        <f>F17+F33+F48+F60+F69+F81+F108+F112+F117+F124+F128+F132+F138+F149+F155+F160+F179+F185+F189+F195+F200+F203+F210+F214+F219+F230+F166+F64+F73</f>
        <v>488491</v>
      </c>
      <c r="G242" s="64">
        <f t="shared" si="9"/>
        <v>22.326648774548342</v>
      </c>
      <c r="H242" s="73">
        <f t="shared" si="10"/>
        <v>3.1714912418808168</v>
      </c>
      <c r="I242" s="55"/>
      <c r="K242" s="61"/>
      <c r="L242" s="9"/>
    </row>
    <row r="243" spans="1:12" ht="30" customHeight="1">
      <c r="A243" s="15"/>
      <c r="B243" s="15"/>
      <c r="C243" s="15" t="s">
        <v>229</v>
      </c>
      <c r="D243" s="20">
        <f>D77+D165+D38</f>
        <v>63000</v>
      </c>
      <c r="E243" s="20">
        <f>E77+E165+E38+E190+E94</f>
        <v>842882</v>
      </c>
      <c r="F243" s="20">
        <f>F77+F165+F38+F190+F94</f>
        <v>43735</v>
      </c>
      <c r="G243" s="64">
        <f t="shared" si="9"/>
        <v>5.1887452810713715</v>
      </c>
      <c r="H243" s="73">
        <f t="shared" si="10"/>
        <v>0.283946212854807</v>
      </c>
      <c r="I243" s="55"/>
      <c r="K243" s="61"/>
      <c r="L243" s="9"/>
    </row>
    <row r="244" spans="1:12" ht="15" customHeight="1">
      <c r="A244" s="15"/>
      <c r="B244" s="15"/>
      <c r="C244" s="16" t="s">
        <v>168</v>
      </c>
      <c r="D244" s="20">
        <f>D95</f>
        <v>670200</v>
      </c>
      <c r="E244" s="20">
        <f>E95</f>
        <v>670200</v>
      </c>
      <c r="F244" s="20">
        <f>F95</f>
        <v>166489</v>
      </c>
      <c r="G244" s="64">
        <f t="shared" si="9"/>
        <v>24.84168904804536</v>
      </c>
      <c r="H244" s="73">
        <f t="shared" si="10"/>
        <v>1.080917366685354</v>
      </c>
      <c r="I244" s="55"/>
      <c r="K244" s="61"/>
      <c r="L244" s="9"/>
    </row>
    <row r="245" spans="1:12" ht="33" customHeight="1">
      <c r="A245" s="15"/>
      <c r="B245" s="15"/>
      <c r="C245" s="48" t="s">
        <v>221</v>
      </c>
      <c r="D245" s="20">
        <f>D102</f>
        <v>128000</v>
      </c>
      <c r="E245" s="20">
        <f>E102</f>
        <v>128000</v>
      </c>
      <c r="F245" s="20">
        <v>0</v>
      </c>
      <c r="G245" s="64">
        <f t="shared" si="9"/>
        <v>0</v>
      </c>
      <c r="H245" s="73">
        <f t="shared" si="10"/>
        <v>0</v>
      </c>
      <c r="I245" s="55"/>
      <c r="K245" s="61"/>
      <c r="L245" s="9"/>
    </row>
    <row r="246" spans="1:12" ht="15" customHeight="1">
      <c r="A246" s="15"/>
      <c r="B246" s="15"/>
      <c r="C246" s="48" t="s">
        <v>233</v>
      </c>
      <c r="D246" s="20">
        <f>D101</f>
        <v>68800</v>
      </c>
      <c r="E246" s="20">
        <f>E101</f>
        <v>17557</v>
      </c>
      <c r="F246" s="20">
        <v>0</v>
      </c>
      <c r="G246" s="64">
        <f t="shared" si="9"/>
        <v>0</v>
      </c>
      <c r="H246" s="73">
        <f t="shared" si="10"/>
        <v>0</v>
      </c>
      <c r="I246" s="55"/>
      <c r="K246" s="61"/>
      <c r="L246" s="9"/>
    </row>
    <row r="247" spans="1:12" ht="15" customHeight="1">
      <c r="A247" s="15"/>
      <c r="B247" s="15"/>
      <c r="C247" s="48" t="s">
        <v>201</v>
      </c>
      <c r="D247" s="20">
        <f>D100</f>
        <v>277890</v>
      </c>
      <c r="E247" s="20">
        <f>E100</f>
        <v>228590</v>
      </c>
      <c r="F247" s="20">
        <v>0</v>
      </c>
      <c r="G247" s="64">
        <f t="shared" si="9"/>
        <v>0</v>
      </c>
      <c r="H247" s="73">
        <f t="shared" si="10"/>
        <v>0</v>
      </c>
      <c r="I247" s="55"/>
      <c r="K247" s="61"/>
      <c r="L247" s="9"/>
    </row>
    <row r="248" spans="1:11" ht="17.25" customHeight="1">
      <c r="A248" s="15"/>
      <c r="B248" s="15"/>
      <c r="C248" s="70" t="s">
        <v>225</v>
      </c>
      <c r="D248" s="20">
        <f>D113+D184+D68+D154+D29+D12+D94</f>
        <v>419250</v>
      </c>
      <c r="E248" s="20">
        <f>E113+E184+E68+E154+E29+E12+E191+E61</f>
        <v>5009450</v>
      </c>
      <c r="F248" s="20">
        <f>F113+F184+F68+F154+F29+F12+F191+F61</f>
        <v>0</v>
      </c>
      <c r="G248" s="64">
        <f t="shared" si="9"/>
        <v>0</v>
      </c>
      <c r="H248" s="73">
        <f t="shared" si="10"/>
        <v>0</v>
      </c>
      <c r="I248" s="55"/>
      <c r="K248" s="61"/>
    </row>
    <row r="249" spans="4:11" ht="12.75">
      <c r="D249" s="8"/>
      <c r="E249" s="8"/>
      <c r="F249" s="8"/>
      <c r="G249" s="8"/>
      <c r="H249" s="8"/>
      <c r="I249" s="8"/>
      <c r="K249" s="61"/>
    </row>
    <row r="250" spans="1:11" ht="39.75" customHeight="1">
      <c r="A250" s="57" t="s">
        <v>219</v>
      </c>
      <c r="B250" s="77" t="s">
        <v>224</v>
      </c>
      <c r="C250" s="77"/>
      <c r="D250" s="60"/>
      <c r="E250" s="60"/>
      <c r="F250" s="60"/>
      <c r="G250" s="58"/>
      <c r="H250" s="8"/>
      <c r="I250" s="8"/>
      <c r="K250" s="61"/>
    </row>
    <row r="251" spans="4:11" ht="12.75">
      <c r="D251" s="8"/>
      <c r="E251" s="8"/>
      <c r="F251" s="8"/>
      <c r="G251" s="8"/>
      <c r="H251" s="8"/>
      <c r="I251" s="8"/>
      <c r="K251" s="61"/>
    </row>
    <row r="252" spans="4:11" ht="12.75">
      <c r="D252" s="8"/>
      <c r="E252" s="8"/>
      <c r="F252" s="8"/>
      <c r="G252" s="8"/>
      <c r="H252" s="8"/>
      <c r="I252" s="8"/>
      <c r="K252" s="61"/>
    </row>
    <row r="253" spans="4:11" ht="12.75">
      <c r="D253" s="8"/>
      <c r="E253" s="8"/>
      <c r="F253" s="8"/>
      <c r="G253" s="8"/>
      <c r="H253" s="8"/>
      <c r="I253" s="8"/>
      <c r="K253" s="61"/>
    </row>
    <row r="254" spans="4:11" ht="12.75">
      <c r="D254" s="8"/>
      <c r="E254" s="8"/>
      <c r="F254" s="8"/>
      <c r="G254" s="8"/>
      <c r="H254" s="8"/>
      <c r="I254" s="8"/>
      <c r="K254" s="61"/>
    </row>
    <row r="255" spans="4:11" ht="12.75">
      <c r="D255" s="8"/>
      <c r="E255" s="8"/>
      <c r="F255" s="8"/>
      <c r="G255" s="8"/>
      <c r="H255" s="8"/>
      <c r="I255" s="8"/>
      <c r="K255" s="61"/>
    </row>
    <row r="256" spans="4:11" ht="12.75">
      <c r="D256" s="8"/>
      <c r="E256" s="8"/>
      <c r="F256" s="8"/>
      <c r="G256" s="8"/>
      <c r="H256" s="8"/>
      <c r="I256" s="8"/>
      <c r="K256" s="61"/>
    </row>
    <row r="257" spans="4:11" ht="12.75">
      <c r="D257" s="8"/>
      <c r="E257" s="8"/>
      <c r="F257" s="8"/>
      <c r="G257" s="8"/>
      <c r="H257" s="8"/>
      <c r="I257" s="8"/>
      <c r="K257" s="61"/>
    </row>
    <row r="258" spans="4:11" ht="12.75">
      <c r="D258" s="8"/>
      <c r="E258" s="8"/>
      <c r="F258" s="8"/>
      <c r="G258" s="8"/>
      <c r="H258" s="8"/>
      <c r="I258" s="8"/>
      <c r="K258" s="61"/>
    </row>
    <row r="259" spans="3:11" ht="12.75">
      <c r="C259" s="62"/>
      <c r="D259" s="8"/>
      <c r="E259" s="8"/>
      <c r="F259" s="8"/>
      <c r="G259" s="8"/>
      <c r="H259" s="8"/>
      <c r="I259" s="8"/>
      <c r="K259" s="61"/>
    </row>
    <row r="260" spans="4:11" ht="12.75">
      <c r="D260" s="8"/>
      <c r="E260" s="8"/>
      <c r="F260" s="8"/>
      <c r="G260" s="8"/>
      <c r="H260" s="8"/>
      <c r="I260" s="8"/>
      <c r="K260" s="61"/>
    </row>
    <row r="261" ht="12.75">
      <c r="K261" s="61"/>
    </row>
    <row r="262" ht="12.75">
      <c r="K262" s="61"/>
    </row>
    <row r="263" ht="12.75">
      <c r="K263" s="61"/>
    </row>
    <row r="264" ht="12.75">
      <c r="K264" s="61"/>
    </row>
    <row r="265" ht="12.75">
      <c r="K265" s="61"/>
    </row>
    <row r="266" ht="12.75">
      <c r="K266" s="61"/>
    </row>
    <row r="267" ht="12.75">
      <c r="K267" s="61"/>
    </row>
    <row r="268" ht="12.75">
      <c r="K268" s="61"/>
    </row>
    <row r="269" ht="12.75">
      <c r="K269" s="61"/>
    </row>
    <row r="270" ht="12.75">
      <c r="K270" s="61"/>
    </row>
    <row r="271" ht="12.75">
      <c r="K271" s="61"/>
    </row>
    <row r="272" ht="12.75">
      <c r="K272" s="61"/>
    </row>
    <row r="273" ht="12.75">
      <c r="K273" s="61"/>
    </row>
    <row r="274" ht="12.75">
      <c r="K274" s="61"/>
    </row>
    <row r="275" ht="12.75">
      <c r="K275" s="61"/>
    </row>
    <row r="276" ht="12.75">
      <c r="K276" s="61"/>
    </row>
    <row r="277" ht="12.75">
      <c r="K277" s="61"/>
    </row>
  </sheetData>
  <sheetProtection/>
  <mergeCells count="10">
    <mergeCell ref="D4:D6"/>
    <mergeCell ref="A2:H2"/>
    <mergeCell ref="G4:G6"/>
    <mergeCell ref="B250:C250"/>
    <mergeCell ref="B4:B6"/>
    <mergeCell ref="A4:A6"/>
    <mergeCell ref="C3:H3"/>
    <mergeCell ref="H4:H6"/>
    <mergeCell ref="C4:C6"/>
    <mergeCell ref="E4:E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83"/>
      <c r="E1" s="83"/>
      <c r="F1" s="83"/>
      <c r="G1" s="83"/>
    </row>
    <row r="2" ht="12.75">
      <c r="E2" s="5"/>
    </row>
    <row r="3" ht="12.75">
      <c r="E3" s="5"/>
    </row>
    <row r="4" spans="5:6" ht="12.75">
      <c r="E4" s="84"/>
      <c r="F4" s="84"/>
    </row>
    <row r="5" spans="3:6" ht="14.25">
      <c r="C5" s="76" t="s">
        <v>195</v>
      </c>
      <c r="D5" s="76"/>
      <c r="E5" s="76"/>
      <c r="F5" s="6"/>
    </row>
    <row r="6" spans="3:5" ht="14.25">
      <c r="C6" s="76" t="s">
        <v>177</v>
      </c>
      <c r="D6" s="76"/>
      <c r="E6" s="76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85" t="s">
        <v>187</v>
      </c>
      <c r="E10" s="22"/>
      <c r="F10" s="1"/>
      <c r="G10" s="85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86"/>
      <c r="E11" s="2" t="s">
        <v>187</v>
      </c>
      <c r="F11" s="2" t="s">
        <v>180</v>
      </c>
      <c r="G11" s="86"/>
    </row>
    <row r="12" spans="1:7" ht="13.5" thickBot="1">
      <c r="A12" s="3"/>
      <c r="B12" s="3"/>
      <c r="C12" s="3"/>
      <c r="D12" s="87"/>
      <c r="E12" s="43" t="s">
        <v>179</v>
      </c>
      <c r="F12" s="4" t="s">
        <v>196</v>
      </c>
      <c r="G12" s="87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2014-04-22T11:39:09Z</cp:lastPrinted>
  <dcterms:created xsi:type="dcterms:W3CDTF">2005-11-08T10:40:11Z</dcterms:created>
  <dcterms:modified xsi:type="dcterms:W3CDTF">2014-04-24T07:17:59Z</dcterms:modified>
  <cp:category/>
  <cp:version/>
  <cp:contentType/>
  <cp:contentStatus/>
</cp:coreProperties>
</file>