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1 (2)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<sst xmlns="http://schemas.openxmlformats.org/spreadsheetml/2006/main" count="579" uniqueCount="217">
  <si>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</si>
  <si>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</si>
  <si>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</si>
  <si>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</si>
  <si>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</si>
  <si>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</si>
  <si>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</si>
  <si>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</si>
  <si>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</si>
  <si>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</si>
  <si>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</si>
  <si>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</si>
  <si>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</si>
  <si>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</si>
  <si>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</si>
  <si>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</si>
  <si>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</si>
  <si>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</si>
  <si>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</si>
  <si>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</si>
  <si>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</si>
  <si>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</si>
  <si>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</si>
  <si>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</si>
  <si>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</si>
  <si>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</si>
  <si>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</si>
  <si>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</si>
  <si>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</si>
  <si>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</si>
  <si>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</si>
  <si>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</si>
  <si>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</si>
  <si>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</si>
  <si>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</si>
  <si>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</si>
  <si>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</si>
  <si>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</si>
  <si>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</si>
  <si>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</si>
  <si>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</si>
  <si>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</si>
  <si>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</si>
  <si>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</si>
  <si>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</si>
  <si>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</si>
  <si>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</si>
  <si>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</si>
  <si>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</si>
  <si>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</si>
  <si>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</si>
  <si>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</si>
  <si>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</si>
  <si>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</si>
  <si>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</si>
  <si>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</si>
  <si>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</si>
  <si>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</si>
  <si>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</si>
  <si>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</si>
  <si>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</si>
  <si>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</si>
  <si>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</si>
  <si>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</si>
  <si>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</si>
  <si>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</si>
  <si>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</si>
  <si>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</si>
  <si>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</si>
  <si>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</si>
  <si>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</si>
  <si>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</si>
  <si>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</si>
  <si>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</si>
  <si>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</si>
  <si>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</si>
  <si>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</si>
  <si>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</si>
  <si>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</si>
  <si>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</si>
  <si>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</si>
  <si>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</si>
  <si>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</si>
  <si>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</si>
  <si>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</si>
  <si>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</si>
  <si>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</si>
  <si>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</si>
  <si>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</si>
  <si>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</si>
  <si>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</si>
  <si>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</si>
  <si>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</si>
  <si>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</si>
  <si>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</si>
  <si>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</si>
  <si>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</si>
  <si>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</si>
  <si>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</si>
  <si>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</si>
  <si>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</si>
  <si>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</si>
  <si>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</si>
  <si>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</si>
  <si>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</si>
  <si>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</si>
  <si>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</si>
  <si>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</si>
  <si>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</si>
  <si>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</si>
  <si>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</si>
  <si>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</si>
  <si>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</si>
  <si>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</si>
  <si>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</si>
  <si>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</si>
  <si>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</si>
  <si>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</si>
  <si>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</si>
  <si>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</si>
  <si>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</si>
  <si>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</si>
  <si>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</si>
  <si>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</si>
  <si>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</si>
  <si>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</si>
  <si>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</si>
  <si>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</si>
  <si>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</si>
  <si>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</si>
  <si>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</si>
  <si>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</si>
  <si>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</si>
  <si>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</si>
  <si>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</si>
  <si>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</si>
  <si>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</si>
  <si>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</si>
  <si>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</si>
  <si>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</si>
  <si>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</si>
  <si>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</si>
  <si>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</si>
  <si>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</si>
  <si>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</si>
  <si>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</si>
  <si>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</si>
  <si>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</si>
  <si>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</si>
  <si>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</si>
  <si>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</si>
  <si>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</si>
  <si>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</si>
  <si>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</si>
  <si>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</si>
  <si>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</si>
  <si>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</si>
  <si>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</si>
  <si>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</si>
  <si>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</si>
  <si>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</si>
  <si>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</si>
  <si>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</si>
  <si>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</si>
  <si>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</si>
  <si>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</si>
  <si>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</si>
  <si>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</si>
  <si>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</si>
  <si>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</si>
  <si>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</si>
  <si>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</si>
  <si>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</si>
  <si>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</si>
  <si>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</si>
  <si>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</si>
  <si>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dla powaitów na zadania opiek-wychowawcze</t>
  </si>
  <si>
    <t>I ROZDZIAŁÓW KLASYFIKACJI BUDŻETOWEJ</t>
  </si>
  <si>
    <t>w tym: - rezerwa celowa na wyd. szkół i plac. oświatowych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</si>
  <si>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</si>
  <si>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</si>
  <si>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</si>
  <si>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</si>
  <si>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</si>
  <si>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</si>
  <si>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</si>
  <si>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</si>
  <si>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>Plan na 2008 r.</t>
  </si>
  <si>
    <t xml:space="preserve"> - wydatki majatkowe</t>
  </si>
  <si>
    <t>wydatki majątkowe</t>
  </si>
  <si>
    <t>Komisje poborowe</t>
  </si>
  <si>
    <t>Obrona cywilna</t>
  </si>
  <si>
    <t>Jednostki specjalistycznego poradnictwa,mieszkania chronione  i ośrodki interwencji kryzysowej</t>
  </si>
  <si>
    <t xml:space="preserve">dotacja </t>
  </si>
  <si>
    <t>dotacja</t>
  </si>
  <si>
    <t xml:space="preserve">                  WYDATKI    POWIATU     W   I PÓŁROCZU    2008 ROKU     WEDŁUG      DZIAŁÓW </t>
  </si>
  <si>
    <t>na 30.06.2008</t>
  </si>
  <si>
    <t xml:space="preserve">   w tym: dotacja dla miasta Jelenia Góra na działalność                         instruktażowo-szkoleniową  biblioteki powiatowej</t>
  </si>
  <si>
    <t>dotacja dla powiatów na zadania bieżące</t>
  </si>
  <si>
    <t xml:space="preserve">               - w tym :dotacja </t>
  </si>
  <si>
    <t>Plan na 2009 r.</t>
  </si>
  <si>
    <t>%</t>
  </si>
  <si>
    <t xml:space="preserve">               - dotacja dla  niepublicznej jednostki oświaty</t>
  </si>
  <si>
    <t>- rezerwa na wydatki bieżące</t>
  </si>
  <si>
    <t>- rezerwa na realizację zadań własnych z zakresu           zarzadzania kryzysowego</t>
  </si>
  <si>
    <t>-rezerwa na realizację zadań własnych z zakresu zarzadzania kryzysowego</t>
  </si>
  <si>
    <t>w tym:dotacja dla miasta Jelenia Góra na działalność                         instruktażowo-szkoleniową  biblioteki powiatowej</t>
  </si>
  <si>
    <t xml:space="preserve"> rezerwa celowa na wyd. szkół i plac. oświatowych</t>
  </si>
  <si>
    <t xml:space="preserve">              - rezerwa na wydatki inwestycyjne</t>
  </si>
  <si>
    <t>- rezerwa na wydatki inwestycyjne</t>
  </si>
  <si>
    <t>Plan</t>
  </si>
  <si>
    <t xml:space="preserve">na 2009 rok </t>
  </si>
  <si>
    <t>na 30.06.2009r.</t>
  </si>
  <si>
    <t>(6:5)</t>
  </si>
  <si>
    <t xml:space="preserve">               -dotacja  dla powiatu jel. na terapię zajęciową</t>
  </si>
  <si>
    <t>udział % w wydatkach wykonanych ogółem</t>
  </si>
  <si>
    <t xml:space="preserve">                  WYDATKI    POWIATU    WYKONANE  W  I PÓŁROCZU 2009  ROKU     WEDŁUG      DZIAŁÓW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</si>
</sst>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wrapText="1"/>
    </xf>
    <xf numFmtId="169" fontId="3" fillId="0" borderId="16" xfId="42" applyNumberFormat="1" applyFont="1" applyBorder="1" applyAlignment="1">
      <alignment horizontal="center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169" fontId="2" fillId="0" borderId="18" xfId="42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 readingOrder="1"/>
    </xf>
    <xf numFmtId="0" fontId="1" fillId="0" borderId="12" xfId="0" applyFont="1" applyBorder="1" applyAlignment="1">
      <alignment horizontal="center" vertical="top" wrapText="1"/>
    </xf>
    <xf numFmtId="2" fontId="2" fillId="0" borderId="20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3" fontId="0" fillId="0" borderId="0" xfId="42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 quotePrefix="1">
      <alignment horizontal="left" vertical="top" wrapText="1" indent="8"/>
    </xf>
    <xf numFmtId="0" fontId="3" fillId="0" borderId="13" xfId="0" applyFont="1" applyBorder="1" applyAlignment="1" quotePrefix="1">
      <alignment horizontal="left" vertical="top" wrapText="1" indent="5"/>
    </xf>
    <xf numFmtId="0" fontId="3" fillId="0" borderId="13" xfId="0" applyFont="1" applyBorder="1" applyAlignment="1">
      <alignment horizontal="left" vertical="top" wrapText="1" indent="5" readingOrder="1"/>
    </xf>
    <xf numFmtId="0" fontId="3" fillId="0" borderId="16" xfId="0" applyFont="1" applyBorder="1" applyAlignment="1">
      <alignment horizontal="left" vertical="top" wrapText="1" indent="4"/>
    </xf>
    <xf numFmtId="43" fontId="2" fillId="0" borderId="18" xfId="42" applyFont="1" applyBorder="1" applyAlignment="1">
      <alignment horizontal="center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3" xfId="0" applyFont="1" applyBorder="1" applyAlignment="1" quotePrefix="1">
      <alignment horizontal="left" vertical="top" wrapText="1" indent="4"/>
    </xf>
    <xf numFmtId="0" fontId="0" fillId="0" borderId="25" xfId="0" applyBorder="1" applyAlignment="1">
      <alignment/>
    </xf>
    <xf numFmtId="169" fontId="3" fillId="0" borderId="26" xfId="42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3" fontId="2" fillId="0" borderId="27" xfId="42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PageLayoutView="0" workbookViewId="0" topLeftCell="A188">
      <selection activeCell="F205" sqref="F205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6" width="14.140625" style="0" customWidth="1"/>
    <col min="7" max="7" width="11.8515625" style="0" customWidth="1"/>
    <col min="8" max="8" width="10.57421875" style="0" customWidth="1"/>
    <col min="10" max="11" width="16.00390625" style="0" bestFit="1" customWidth="1"/>
  </cols>
  <sheetData>
    <row r="1" spans="4:8" ht="12.75">
      <c r="D1" s="62"/>
      <c r="E1" s="62"/>
      <c r="F1" s="62"/>
      <c r="G1" s="62"/>
      <c r="H1" s="62"/>
    </row>
    <row r="2" spans="3:7" ht="14.25">
      <c r="C2" s="48" t="s">
        <v>216</v>
      </c>
      <c r="D2" s="6"/>
      <c r="E2" s="6"/>
      <c r="F2" s="6"/>
      <c r="G2" s="6"/>
    </row>
    <row r="3" spans="3:7" ht="14.25">
      <c r="C3" s="66" t="s">
        <v>177</v>
      </c>
      <c r="D3" s="66"/>
      <c r="E3" s="66"/>
      <c r="F3" s="66"/>
      <c r="G3" s="66"/>
    </row>
    <row r="4" ht="13.5" thickBot="1">
      <c r="H4" s="59" t="s">
        <v>173</v>
      </c>
    </row>
    <row r="5" spans="1:8" ht="12.75">
      <c r="A5" s="1"/>
      <c r="B5" s="1"/>
      <c r="C5" s="1"/>
      <c r="D5" s="1"/>
      <c r="E5" s="1" t="s">
        <v>210</v>
      </c>
      <c r="F5" s="1"/>
      <c r="G5" s="22" t="s">
        <v>201</v>
      </c>
      <c r="H5" s="63" t="s">
        <v>215</v>
      </c>
    </row>
    <row r="6" spans="1:8" ht="12.75">
      <c r="A6" s="2" t="s">
        <v>0</v>
      </c>
      <c r="B6" s="2" t="s">
        <v>1</v>
      </c>
      <c r="C6" s="2" t="s">
        <v>2</v>
      </c>
      <c r="D6" s="2" t="s">
        <v>200</v>
      </c>
      <c r="E6" s="2" t="s">
        <v>211</v>
      </c>
      <c r="F6" s="2" t="s">
        <v>180</v>
      </c>
      <c r="G6" s="2" t="s">
        <v>213</v>
      </c>
      <c r="H6" s="64"/>
    </row>
    <row r="7" spans="1:8" ht="27" customHeight="1" thickBot="1">
      <c r="A7" s="3"/>
      <c r="B7" s="3"/>
      <c r="C7" s="3"/>
      <c r="D7" s="4"/>
      <c r="E7" s="4" t="s">
        <v>179</v>
      </c>
      <c r="F7" s="4" t="s">
        <v>212</v>
      </c>
      <c r="G7" s="4"/>
      <c r="H7" s="65"/>
    </row>
    <row r="8" spans="1:8" ht="13.5" thickBot="1">
      <c r="A8" s="1" t="s">
        <v>3</v>
      </c>
      <c r="B8" s="1" t="s">
        <v>4</v>
      </c>
      <c r="C8" s="1" t="s">
        <v>5</v>
      </c>
      <c r="D8" s="1">
        <v>4</v>
      </c>
      <c r="E8" s="1">
        <v>5</v>
      </c>
      <c r="F8" s="1">
        <v>6</v>
      </c>
      <c r="G8" s="1">
        <v>7</v>
      </c>
      <c r="H8" s="1">
        <v>7</v>
      </c>
    </row>
    <row r="9" spans="1:8" ht="16.5" thickBot="1">
      <c r="A9" s="33" t="s">
        <v>6</v>
      </c>
      <c r="B9" s="34"/>
      <c r="C9" s="35" t="s">
        <v>7</v>
      </c>
      <c r="D9" s="37">
        <f aca="true" t="shared" si="0" ref="D9:F10">D10</f>
        <v>10000</v>
      </c>
      <c r="E9" s="37">
        <f t="shared" si="0"/>
        <v>10000</v>
      </c>
      <c r="F9" s="37">
        <f t="shared" si="0"/>
        <v>1098</v>
      </c>
      <c r="G9" s="53">
        <f>(F9/E9)*100</f>
        <v>10.979999999999999</v>
      </c>
      <c r="H9" s="41">
        <f>SUM((F9/25154286)*100)</f>
        <v>0.004365061286176041</v>
      </c>
    </row>
    <row r="10" spans="1:8" ht="15" customHeight="1" thickBot="1">
      <c r="A10" s="24"/>
      <c r="B10" s="15" t="s">
        <v>8</v>
      </c>
      <c r="C10" s="16" t="s">
        <v>9</v>
      </c>
      <c r="D10" s="19">
        <f t="shared" si="0"/>
        <v>10000</v>
      </c>
      <c r="E10" s="19">
        <f t="shared" si="0"/>
        <v>10000</v>
      </c>
      <c r="F10" s="19">
        <f t="shared" si="0"/>
        <v>1098</v>
      </c>
      <c r="G10" s="53">
        <f aca="true" t="shared" si="1" ref="G10:G65">(F10/E10)*100</f>
        <v>10.979999999999999</v>
      </c>
      <c r="H10" s="41">
        <f aca="true" t="shared" si="2" ref="H10:H72">SUM((F10/25154286)*100)</f>
        <v>0.004365061286176041</v>
      </c>
    </row>
    <row r="11" spans="1:8" ht="15" customHeight="1" thickBot="1">
      <c r="A11" s="24"/>
      <c r="B11" s="15"/>
      <c r="C11" s="16" t="s">
        <v>10</v>
      </c>
      <c r="D11" s="19">
        <v>10000</v>
      </c>
      <c r="E11" s="19">
        <v>10000</v>
      </c>
      <c r="F11" s="19">
        <v>1098</v>
      </c>
      <c r="G11" s="53">
        <f t="shared" si="1"/>
        <v>10.979999999999999</v>
      </c>
      <c r="H11" s="41">
        <f t="shared" si="2"/>
        <v>0.004365061286176041</v>
      </c>
    </row>
    <row r="12" spans="1:8" ht="15" customHeight="1" thickBot="1">
      <c r="A12" s="23" t="s">
        <v>12</v>
      </c>
      <c r="B12" s="12"/>
      <c r="C12" s="13" t="s">
        <v>13</v>
      </c>
      <c r="D12" s="18">
        <f>D13+D16</f>
        <v>146852</v>
      </c>
      <c r="E12" s="18">
        <f>E13+E16</f>
        <v>158561</v>
      </c>
      <c r="F12" s="18">
        <f>F13+F16</f>
        <v>62774.57</v>
      </c>
      <c r="G12" s="53">
        <f t="shared" si="1"/>
        <v>39.590170344536176</v>
      </c>
      <c r="H12" s="41">
        <f t="shared" si="2"/>
        <v>0.2495581468700801</v>
      </c>
    </row>
    <row r="13" spans="1:8" ht="15" customHeight="1" thickBot="1">
      <c r="A13" s="24"/>
      <c r="B13" s="15" t="s">
        <v>14</v>
      </c>
      <c r="C13" s="16" t="s">
        <v>15</v>
      </c>
      <c r="D13" s="19">
        <f>D14</f>
        <v>110920</v>
      </c>
      <c r="E13" s="19">
        <f>E14</f>
        <v>121789</v>
      </c>
      <c r="F13" s="19">
        <f>F14</f>
        <v>57789.14</v>
      </c>
      <c r="G13" s="53">
        <f t="shared" si="1"/>
        <v>47.45021307343028</v>
      </c>
      <c r="H13" s="41">
        <f t="shared" si="2"/>
        <v>0.2297387411433582</v>
      </c>
    </row>
    <row r="14" spans="1:8" ht="15" customHeight="1" thickBot="1">
      <c r="A14" s="24"/>
      <c r="B14" s="15"/>
      <c r="C14" s="16" t="s">
        <v>16</v>
      </c>
      <c r="D14" s="19">
        <v>110920</v>
      </c>
      <c r="E14" s="19">
        <v>121789</v>
      </c>
      <c r="F14" s="19">
        <v>57789.14</v>
      </c>
      <c r="G14" s="53">
        <f t="shared" si="1"/>
        <v>47.45021307343028</v>
      </c>
      <c r="H14" s="41">
        <f t="shared" si="2"/>
        <v>0.2297387411433582</v>
      </c>
    </row>
    <row r="15" spans="1:8" ht="15" customHeight="1" thickBot="1">
      <c r="A15" s="24"/>
      <c r="B15" s="15"/>
      <c r="C15" s="16" t="s">
        <v>26</v>
      </c>
      <c r="D15" s="19">
        <v>0</v>
      </c>
      <c r="E15" s="19">
        <v>6000</v>
      </c>
      <c r="F15" s="19">
        <v>0</v>
      </c>
      <c r="G15" s="53">
        <f t="shared" si="1"/>
        <v>0</v>
      </c>
      <c r="H15" s="41">
        <f t="shared" si="2"/>
        <v>0</v>
      </c>
    </row>
    <row r="16" spans="1:8" ht="15" customHeight="1" thickBot="1">
      <c r="A16" s="24"/>
      <c r="B16" s="15" t="s">
        <v>17</v>
      </c>
      <c r="C16" s="16" t="s">
        <v>18</v>
      </c>
      <c r="D16" s="19">
        <f>D17</f>
        <v>35932</v>
      </c>
      <c r="E16" s="19">
        <f>E17</f>
        <v>36772</v>
      </c>
      <c r="F16" s="19">
        <f>F17</f>
        <v>4985.43</v>
      </c>
      <c r="G16" s="53">
        <f t="shared" si="1"/>
        <v>13.557679756336343</v>
      </c>
      <c r="H16" s="41">
        <f t="shared" si="2"/>
        <v>0.019819405726721882</v>
      </c>
    </row>
    <row r="17" spans="1:8" ht="15" customHeight="1" thickBot="1">
      <c r="A17" s="24"/>
      <c r="B17" s="15"/>
      <c r="C17" s="16" t="s">
        <v>16</v>
      </c>
      <c r="D17" s="19">
        <v>35932</v>
      </c>
      <c r="E17" s="19">
        <v>36772</v>
      </c>
      <c r="F17" s="19">
        <v>4985.43</v>
      </c>
      <c r="G17" s="53">
        <f t="shared" si="1"/>
        <v>13.557679756336343</v>
      </c>
      <c r="H17" s="41">
        <f t="shared" si="2"/>
        <v>0.019819405726721882</v>
      </c>
    </row>
    <row r="18" spans="1:8" ht="15" customHeight="1" thickBot="1">
      <c r="A18" s="23" t="s">
        <v>19</v>
      </c>
      <c r="B18" s="12"/>
      <c r="C18" s="13" t="s">
        <v>20</v>
      </c>
      <c r="D18" s="18">
        <f>D19</f>
        <v>1000</v>
      </c>
      <c r="E18" s="18">
        <f>E19</f>
        <v>1000</v>
      </c>
      <c r="F18" s="18">
        <v>0</v>
      </c>
      <c r="G18" s="53">
        <f t="shared" si="1"/>
        <v>0</v>
      </c>
      <c r="H18" s="41">
        <f t="shared" si="2"/>
        <v>0</v>
      </c>
    </row>
    <row r="19" spans="1:8" ht="15" customHeight="1" thickBot="1">
      <c r="A19" s="24"/>
      <c r="B19" s="15" t="s">
        <v>21</v>
      </c>
      <c r="C19" s="16" t="s">
        <v>11</v>
      </c>
      <c r="D19" s="19">
        <v>1000</v>
      </c>
      <c r="E19" s="19">
        <f>E20</f>
        <v>1000</v>
      </c>
      <c r="F19" s="19">
        <v>0</v>
      </c>
      <c r="G19" s="53">
        <f t="shared" si="1"/>
        <v>0</v>
      </c>
      <c r="H19" s="41">
        <f t="shared" si="2"/>
        <v>0</v>
      </c>
    </row>
    <row r="20" spans="1:8" ht="15" customHeight="1" thickBot="1">
      <c r="A20" s="24"/>
      <c r="B20" s="15"/>
      <c r="C20" s="16" t="s">
        <v>16</v>
      </c>
      <c r="D20" s="19">
        <v>1000</v>
      </c>
      <c r="E20" s="19">
        <v>1000</v>
      </c>
      <c r="F20" s="19">
        <v>0</v>
      </c>
      <c r="G20" s="53">
        <f t="shared" si="1"/>
        <v>0</v>
      </c>
      <c r="H20" s="41">
        <f t="shared" si="2"/>
        <v>0</v>
      </c>
    </row>
    <row r="21" spans="1:8" ht="15" customHeight="1" thickBot="1">
      <c r="A21" s="23" t="s">
        <v>22</v>
      </c>
      <c r="B21" s="12"/>
      <c r="C21" s="13" t="s">
        <v>23</v>
      </c>
      <c r="D21" s="18">
        <f>D22</f>
        <v>1817200</v>
      </c>
      <c r="E21" s="18">
        <f>E22+E26</f>
        <v>4712080</v>
      </c>
      <c r="F21" s="18">
        <f>F22+F26</f>
        <v>1575576</v>
      </c>
      <c r="G21" s="53">
        <f t="shared" si="1"/>
        <v>33.436953532198096</v>
      </c>
      <c r="H21" s="41">
        <f t="shared" si="2"/>
        <v>6.263648270517399</v>
      </c>
    </row>
    <row r="22" spans="1:8" ht="15" customHeight="1" thickBot="1">
      <c r="A22" s="24"/>
      <c r="B22" s="15" t="s">
        <v>24</v>
      </c>
      <c r="C22" s="16" t="s">
        <v>25</v>
      </c>
      <c r="D22" s="19">
        <f>D23</f>
        <v>1817200</v>
      </c>
      <c r="E22" s="19">
        <f>E23</f>
        <v>3592080</v>
      </c>
      <c r="F22" s="19">
        <f>F23</f>
        <v>1575576</v>
      </c>
      <c r="G22" s="53">
        <f t="shared" si="1"/>
        <v>43.862497494487876</v>
      </c>
      <c r="H22" s="41">
        <f t="shared" si="2"/>
        <v>6.263648270517399</v>
      </c>
    </row>
    <row r="23" spans="1:8" ht="15" customHeight="1" thickBot="1">
      <c r="A23" s="24"/>
      <c r="B23" s="15"/>
      <c r="C23" s="16" t="s">
        <v>16</v>
      </c>
      <c r="D23" s="19">
        <v>1817200</v>
      </c>
      <c r="E23" s="19">
        <v>3592080</v>
      </c>
      <c r="F23" s="19">
        <v>1575576</v>
      </c>
      <c r="G23" s="53">
        <f t="shared" si="1"/>
        <v>43.862497494487876</v>
      </c>
      <c r="H23" s="41">
        <f t="shared" si="2"/>
        <v>6.263648270517399</v>
      </c>
    </row>
    <row r="24" spans="1:8" ht="15" customHeight="1" thickBot="1">
      <c r="A24" s="24"/>
      <c r="B24" s="15"/>
      <c r="C24" s="16" t="s">
        <v>26</v>
      </c>
      <c r="D24" s="19">
        <v>398500</v>
      </c>
      <c r="E24" s="19">
        <v>416841</v>
      </c>
      <c r="F24" s="19">
        <v>207664</v>
      </c>
      <c r="G24" s="53">
        <f t="shared" si="1"/>
        <v>49.81851593293366</v>
      </c>
      <c r="H24" s="41">
        <f t="shared" si="2"/>
        <v>0.8255610992098921</v>
      </c>
    </row>
    <row r="25" spans="1:8" ht="15" customHeight="1" thickBot="1">
      <c r="A25" s="24"/>
      <c r="B25" s="15"/>
      <c r="C25" s="16" t="s">
        <v>199</v>
      </c>
      <c r="D25" s="19">
        <v>580000</v>
      </c>
      <c r="E25" s="19">
        <v>636650</v>
      </c>
      <c r="F25" s="19">
        <v>612450</v>
      </c>
      <c r="G25" s="53">
        <f t="shared" si="1"/>
        <v>96.19885337312495</v>
      </c>
      <c r="H25" s="41">
        <f t="shared" si="2"/>
        <v>2.4347739387236036</v>
      </c>
    </row>
    <row r="26" spans="1:8" ht="15" customHeight="1" thickBot="1">
      <c r="A26" s="24"/>
      <c r="B26" s="15">
        <v>60078</v>
      </c>
      <c r="C26" s="16" t="s">
        <v>186</v>
      </c>
      <c r="D26" s="20">
        <v>0</v>
      </c>
      <c r="E26" s="20">
        <f>E27</f>
        <v>1120000</v>
      </c>
      <c r="F26" s="20">
        <v>0</v>
      </c>
      <c r="G26" s="53">
        <f t="shared" si="1"/>
        <v>0</v>
      </c>
      <c r="H26" s="41">
        <f t="shared" si="2"/>
        <v>0</v>
      </c>
    </row>
    <row r="27" spans="1:8" ht="15" customHeight="1" thickBot="1">
      <c r="A27" s="24"/>
      <c r="B27" s="15"/>
      <c r="C27" s="16" t="s">
        <v>16</v>
      </c>
      <c r="D27" s="20">
        <v>0</v>
      </c>
      <c r="E27" s="20">
        <v>1120000</v>
      </c>
      <c r="F27" s="20">
        <v>0</v>
      </c>
      <c r="G27" s="53">
        <f t="shared" si="1"/>
        <v>0</v>
      </c>
      <c r="H27" s="41">
        <f t="shared" si="2"/>
        <v>0</v>
      </c>
    </row>
    <row r="28" spans="1:8" ht="15" customHeight="1" thickBot="1">
      <c r="A28" s="23" t="s">
        <v>29</v>
      </c>
      <c r="B28" s="12"/>
      <c r="C28" s="13" t="s">
        <v>30</v>
      </c>
      <c r="D28" s="18">
        <f aca="true" t="shared" si="3" ref="D28:F29">D29</f>
        <v>220018</v>
      </c>
      <c r="E28" s="18">
        <f t="shared" si="3"/>
        <v>471923</v>
      </c>
      <c r="F28" s="18">
        <f t="shared" si="3"/>
        <v>205903</v>
      </c>
      <c r="G28" s="53">
        <f t="shared" si="1"/>
        <v>43.63063465862015</v>
      </c>
      <c r="H28" s="41">
        <f t="shared" si="2"/>
        <v>0.8185603041962709</v>
      </c>
    </row>
    <row r="29" spans="1:8" ht="15" customHeight="1" thickBot="1">
      <c r="A29" s="24"/>
      <c r="B29" s="15" t="s">
        <v>31</v>
      </c>
      <c r="C29" s="16" t="s">
        <v>32</v>
      </c>
      <c r="D29" s="19">
        <f t="shared" si="3"/>
        <v>220018</v>
      </c>
      <c r="E29" s="19">
        <f t="shared" si="3"/>
        <v>471923</v>
      </c>
      <c r="F29" s="19">
        <f t="shared" si="3"/>
        <v>205903</v>
      </c>
      <c r="G29" s="53">
        <f t="shared" si="1"/>
        <v>43.63063465862015</v>
      </c>
      <c r="H29" s="41">
        <f t="shared" si="2"/>
        <v>0.8185603041962709</v>
      </c>
    </row>
    <row r="30" spans="1:8" ht="15" customHeight="1" thickBot="1">
      <c r="A30" s="24"/>
      <c r="B30" s="15"/>
      <c r="C30" s="16" t="s">
        <v>16</v>
      </c>
      <c r="D30" s="19">
        <v>220018</v>
      </c>
      <c r="E30" s="19">
        <v>471923</v>
      </c>
      <c r="F30" s="19">
        <v>205903</v>
      </c>
      <c r="G30" s="53">
        <f t="shared" si="1"/>
        <v>43.63063465862015</v>
      </c>
      <c r="H30" s="41">
        <f t="shared" si="2"/>
        <v>0.8185603041962709</v>
      </c>
    </row>
    <row r="31" spans="1:8" ht="15" customHeight="1" thickBot="1">
      <c r="A31" s="24"/>
      <c r="B31" s="15"/>
      <c r="C31" s="16" t="s">
        <v>26</v>
      </c>
      <c r="D31" s="20">
        <v>27148</v>
      </c>
      <c r="E31" s="20">
        <v>58154</v>
      </c>
      <c r="F31" s="20">
        <v>35102</v>
      </c>
      <c r="G31" s="53">
        <f t="shared" si="1"/>
        <v>60.360422326925054</v>
      </c>
      <c r="H31" s="41">
        <f t="shared" si="2"/>
        <v>0.13954679532545666</v>
      </c>
    </row>
    <row r="32" spans="1:8" ht="15" customHeight="1" thickBot="1">
      <c r="A32" s="23" t="s">
        <v>33</v>
      </c>
      <c r="B32" s="12"/>
      <c r="C32" s="13" t="s">
        <v>34</v>
      </c>
      <c r="D32" s="18">
        <f>D33</f>
        <v>215000</v>
      </c>
      <c r="E32" s="18">
        <f>E33</f>
        <v>384242</v>
      </c>
      <c r="F32" s="18">
        <f>F33</f>
        <v>173224</v>
      </c>
      <c r="G32" s="53">
        <f t="shared" si="1"/>
        <v>45.08200561104721</v>
      </c>
      <c r="H32" s="41">
        <f t="shared" si="2"/>
        <v>0.6886460621462284</v>
      </c>
    </row>
    <row r="33" spans="1:8" ht="15" customHeight="1" thickBot="1">
      <c r="A33" s="24"/>
      <c r="B33" s="15" t="s">
        <v>35</v>
      </c>
      <c r="C33" s="16" t="s">
        <v>36</v>
      </c>
      <c r="D33" s="20">
        <v>215000</v>
      </c>
      <c r="E33" s="20">
        <f>E34</f>
        <v>384242</v>
      </c>
      <c r="F33" s="20">
        <f>F34</f>
        <v>173224</v>
      </c>
      <c r="G33" s="53">
        <f t="shared" si="1"/>
        <v>45.08200561104721</v>
      </c>
      <c r="H33" s="41">
        <f t="shared" si="2"/>
        <v>0.6886460621462284</v>
      </c>
    </row>
    <row r="34" spans="1:8" ht="15" customHeight="1" thickBot="1">
      <c r="A34" s="24"/>
      <c r="B34" s="15"/>
      <c r="C34" s="16" t="s">
        <v>16</v>
      </c>
      <c r="D34" s="20">
        <v>215000</v>
      </c>
      <c r="E34" s="20">
        <v>384242</v>
      </c>
      <c r="F34" s="20">
        <v>173224</v>
      </c>
      <c r="G34" s="53">
        <f t="shared" si="1"/>
        <v>45.08200561104721</v>
      </c>
      <c r="H34" s="41">
        <f t="shared" si="2"/>
        <v>0.6886460621462284</v>
      </c>
    </row>
    <row r="35" spans="1:8" ht="15" customHeight="1" thickBot="1">
      <c r="A35" s="24"/>
      <c r="B35" s="15"/>
      <c r="C35" s="16" t="s">
        <v>26</v>
      </c>
      <c r="D35" s="20">
        <v>25980</v>
      </c>
      <c r="E35" s="20">
        <v>48300</v>
      </c>
      <c r="F35" s="20">
        <v>26394</v>
      </c>
      <c r="G35" s="53">
        <f t="shared" si="1"/>
        <v>54.64596273291925</v>
      </c>
      <c r="H35" s="41">
        <f t="shared" si="2"/>
        <v>0.1049284404256197</v>
      </c>
    </row>
    <row r="36" spans="1:8" ht="15" customHeight="1" thickBot="1">
      <c r="A36" s="23" t="s">
        <v>37</v>
      </c>
      <c r="B36" s="12"/>
      <c r="C36" s="13" t="s">
        <v>38</v>
      </c>
      <c r="D36" s="18">
        <f>D37+D39+D41+D43</f>
        <v>442720</v>
      </c>
      <c r="E36" s="18">
        <f>E37+E39+E41+E43</f>
        <v>445080</v>
      </c>
      <c r="F36" s="18">
        <f>F37+F39+F41+F43</f>
        <v>210004</v>
      </c>
      <c r="G36" s="53">
        <f t="shared" si="1"/>
        <v>47.1834276983913</v>
      </c>
      <c r="H36" s="41">
        <f t="shared" si="2"/>
        <v>0.8348636888361689</v>
      </c>
    </row>
    <row r="37" spans="1:8" ht="15" customHeight="1" thickBot="1">
      <c r="A37" s="23"/>
      <c r="B37" s="15">
        <v>71012</v>
      </c>
      <c r="C37" s="16" t="s">
        <v>172</v>
      </c>
      <c r="D37" s="19">
        <f>D38</f>
        <v>80000</v>
      </c>
      <c r="E37" s="19">
        <f>E38</f>
        <v>80000</v>
      </c>
      <c r="F37" s="19">
        <f>F38</f>
        <v>39600</v>
      </c>
      <c r="G37" s="53">
        <f t="shared" si="1"/>
        <v>49.5</v>
      </c>
      <c r="H37" s="41">
        <f t="shared" si="2"/>
        <v>0.15742843982929985</v>
      </c>
    </row>
    <row r="38" spans="1:8" ht="15" customHeight="1" thickBot="1">
      <c r="A38" s="23"/>
      <c r="B38" s="12"/>
      <c r="C38" s="16" t="s">
        <v>16</v>
      </c>
      <c r="D38" s="19">
        <v>80000</v>
      </c>
      <c r="E38" s="19">
        <v>80000</v>
      </c>
      <c r="F38" s="19">
        <v>39600</v>
      </c>
      <c r="G38" s="53">
        <f t="shared" si="1"/>
        <v>49.5</v>
      </c>
      <c r="H38" s="41">
        <f t="shared" si="2"/>
        <v>0.15742843982929985</v>
      </c>
    </row>
    <row r="39" spans="1:8" ht="15" customHeight="1" thickBot="1">
      <c r="A39" s="24"/>
      <c r="B39" s="15" t="s">
        <v>39</v>
      </c>
      <c r="C39" s="16" t="s">
        <v>40</v>
      </c>
      <c r="D39" s="19">
        <f>D40</f>
        <v>40000</v>
      </c>
      <c r="E39" s="19">
        <f>E40</f>
        <v>41150</v>
      </c>
      <c r="F39" s="19">
        <f>F40</f>
        <v>20600</v>
      </c>
      <c r="G39" s="53">
        <f t="shared" si="1"/>
        <v>50.06075334143378</v>
      </c>
      <c r="H39" s="41">
        <f t="shared" si="2"/>
        <v>0.08189459243645397</v>
      </c>
    </row>
    <row r="40" spans="1:8" ht="15" customHeight="1" thickBot="1">
      <c r="A40" s="24"/>
      <c r="B40" s="15"/>
      <c r="C40" s="16" t="s">
        <v>16</v>
      </c>
      <c r="D40" s="19">
        <v>40000</v>
      </c>
      <c r="E40" s="19">
        <v>41150</v>
      </c>
      <c r="F40" s="19">
        <v>20600</v>
      </c>
      <c r="G40" s="53">
        <f t="shared" si="1"/>
        <v>50.06075334143378</v>
      </c>
      <c r="H40" s="41">
        <f t="shared" si="2"/>
        <v>0.08189459243645397</v>
      </c>
    </row>
    <row r="41" spans="1:8" ht="15" customHeight="1" thickBot="1">
      <c r="A41" s="24"/>
      <c r="B41" s="15" t="s">
        <v>41</v>
      </c>
      <c r="C41" s="16" t="s">
        <v>42</v>
      </c>
      <c r="D41" s="19">
        <f>D42</f>
        <v>13980</v>
      </c>
      <c r="E41" s="19">
        <f>E42</f>
        <v>15190</v>
      </c>
      <c r="F41" s="19">
        <v>0</v>
      </c>
      <c r="G41" s="53">
        <f t="shared" si="1"/>
        <v>0</v>
      </c>
      <c r="H41" s="41">
        <f t="shared" si="2"/>
        <v>0</v>
      </c>
    </row>
    <row r="42" spans="1:8" ht="15" customHeight="1" thickBot="1">
      <c r="A42" s="24"/>
      <c r="B42" s="15"/>
      <c r="C42" s="16" t="s">
        <v>16</v>
      </c>
      <c r="D42" s="19">
        <v>13980</v>
      </c>
      <c r="E42" s="19">
        <v>15190</v>
      </c>
      <c r="F42" s="19">
        <v>0</v>
      </c>
      <c r="G42" s="53">
        <f t="shared" si="1"/>
        <v>0</v>
      </c>
      <c r="H42" s="41">
        <f t="shared" si="2"/>
        <v>0</v>
      </c>
    </row>
    <row r="43" spans="1:8" ht="15" customHeight="1" thickBot="1">
      <c r="A43" s="24"/>
      <c r="B43" s="15" t="s">
        <v>43</v>
      </c>
      <c r="C43" s="16" t="s">
        <v>44</v>
      </c>
      <c r="D43" s="19">
        <f>D44</f>
        <v>308740</v>
      </c>
      <c r="E43" s="19">
        <f>E44</f>
        <v>308740</v>
      </c>
      <c r="F43" s="19">
        <f>F44</f>
        <v>149804</v>
      </c>
      <c r="G43" s="53">
        <f t="shared" si="1"/>
        <v>48.521085703180674</v>
      </c>
      <c r="H43" s="41">
        <f t="shared" si="2"/>
        <v>0.5955406565704151</v>
      </c>
    </row>
    <row r="44" spans="1:8" ht="15" customHeight="1" thickBot="1">
      <c r="A44" s="24"/>
      <c r="B44" s="15"/>
      <c r="C44" s="16" t="s">
        <v>45</v>
      </c>
      <c r="D44" s="19">
        <v>308740</v>
      </c>
      <c r="E44" s="19">
        <v>308740</v>
      </c>
      <c r="F44" s="19">
        <v>149804</v>
      </c>
      <c r="G44" s="53">
        <f t="shared" si="1"/>
        <v>48.521085703180674</v>
      </c>
      <c r="H44" s="41">
        <f t="shared" si="2"/>
        <v>0.5955406565704151</v>
      </c>
    </row>
    <row r="45" spans="1:8" ht="15" customHeight="1" thickBot="1">
      <c r="A45" s="24"/>
      <c r="B45" s="15"/>
      <c r="C45" s="16" t="s">
        <v>46</v>
      </c>
      <c r="D45" s="19">
        <v>247125</v>
      </c>
      <c r="E45" s="19">
        <v>247125</v>
      </c>
      <c r="F45" s="19">
        <v>120904</v>
      </c>
      <c r="G45" s="53">
        <f t="shared" si="1"/>
        <v>48.92422862923622</v>
      </c>
      <c r="H45" s="41">
        <f t="shared" si="2"/>
        <v>0.4806496992202442</v>
      </c>
    </row>
    <row r="46" spans="1:8" ht="15" customHeight="1" thickBot="1">
      <c r="A46" s="23" t="s">
        <v>47</v>
      </c>
      <c r="B46" s="12"/>
      <c r="C46" s="13" t="s">
        <v>48</v>
      </c>
      <c r="D46" s="18">
        <f>D47+D50+D53+D56+D60</f>
        <v>7811391</v>
      </c>
      <c r="E46" s="18">
        <f>E47+E50+E53+E56+E60</f>
        <v>7921641</v>
      </c>
      <c r="F46" s="18">
        <f>F47+F50+F53+F56+F60</f>
        <v>3683006</v>
      </c>
      <c r="G46" s="53">
        <f t="shared" si="1"/>
        <v>46.492967808058964</v>
      </c>
      <c r="H46" s="41">
        <f t="shared" si="2"/>
        <v>14.641663850049252</v>
      </c>
    </row>
    <row r="47" spans="1:8" ht="15" customHeight="1" thickBot="1">
      <c r="A47" s="24"/>
      <c r="B47" s="15" t="s">
        <v>49</v>
      </c>
      <c r="C47" s="16" t="s">
        <v>50</v>
      </c>
      <c r="D47" s="19">
        <f>D48</f>
        <v>507415</v>
      </c>
      <c r="E47" s="19">
        <f>E48</f>
        <v>501915</v>
      </c>
      <c r="F47" s="19">
        <f>F48</f>
        <v>236193</v>
      </c>
      <c r="G47" s="53">
        <f t="shared" si="1"/>
        <v>47.05836645647171</v>
      </c>
      <c r="H47" s="41">
        <f t="shared" si="2"/>
        <v>0.9389771588030763</v>
      </c>
    </row>
    <row r="48" spans="1:8" ht="15" customHeight="1" thickBot="1">
      <c r="A48" s="24"/>
      <c r="B48" s="15"/>
      <c r="C48" s="16" t="s">
        <v>51</v>
      </c>
      <c r="D48" s="19">
        <v>507415</v>
      </c>
      <c r="E48" s="19">
        <v>501915</v>
      </c>
      <c r="F48" s="19">
        <v>236193</v>
      </c>
      <c r="G48" s="53">
        <f t="shared" si="1"/>
        <v>47.05836645647171</v>
      </c>
      <c r="H48" s="41">
        <f t="shared" si="2"/>
        <v>0.9389771588030763</v>
      </c>
    </row>
    <row r="49" spans="1:8" ht="15" customHeight="1" thickBot="1">
      <c r="A49" s="24"/>
      <c r="B49" s="15"/>
      <c r="C49" s="16" t="s">
        <v>52</v>
      </c>
      <c r="D49" s="19">
        <v>430975</v>
      </c>
      <c r="E49" s="19">
        <v>430975</v>
      </c>
      <c r="F49" s="19">
        <v>207594</v>
      </c>
      <c r="G49" s="53">
        <f t="shared" si="1"/>
        <v>48.16845524682406</v>
      </c>
      <c r="H49" s="41">
        <f t="shared" si="2"/>
        <v>0.8252828166142343</v>
      </c>
    </row>
    <row r="50" spans="1:8" ht="15" customHeight="1" thickBot="1">
      <c r="A50" s="24"/>
      <c r="B50" s="15" t="s">
        <v>53</v>
      </c>
      <c r="C50" s="16" t="s">
        <v>54</v>
      </c>
      <c r="D50" s="19">
        <f>D51</f>
        <v>348000</v>
      </c>
      <c r="E50" s="19">
        <f>E51</f>
        <v>348000</v>
      </c>
      <c r="F50" s="19">
        <f>F51</f>
        <v>156370</v>
      </c>
      <c r="G50" s="53">
        <f t="shared" si="1"/>
        <v>44.93390804597701</v>
      </c>
      <c r="H50" s="41">
        <f t="shared" si="2"/>
        <v>0.6216435640431217</v>
      </c>
    </row>
    <row r="51" spans="1:8" ht="15" customHeight="1" thickBot="1">
      <c r="A51" s="24"/>
      <c r="B51" s="15"/>
      <c r="C51" s="16" t="s">
        <v>16</v>
      </c>
      <c r="D51" s="19">
        <v>348000</v>
      </c>
      <c r="E51" s="19">
        <v>348000</v>
      </c>
      <c r="F51" s="19">
        <v>156370</v>
      </c>
      <c r="G51" s="53">
        <f t="shared" si="1"/>
        <v>44.93390804597701</v>
      </c>
      <c r="H51" s="41">
        <f t="shared" si="2"/>
        <v>0.6216435640431217</v>
      </c>
    </row>
    <row r="52" spans="1:8" ht="15" customHeight="1" thickBot="1">
      <c r="A52" s="24"/>
      <c r="B52" s="15"/>
      <c r="C52" s="16" t="s">
        <v>55</v>
      </c>
      <c r="D52" s="19">
        <v>317500</v>
      </c>
      <c r="E52" s="19">
        <v>317500</v>
      </c>
      <c r="F52" s="19">
        <v>148462</v>
      </c>
      <c r="G52" s="53">
        <f t="shared" si="1"/>
        <v>46.75968503937008</v>
      </c>
      <c r="H52" s="41">
        <f t="shared" si="2"/>
        <v>0.5902055816650889</v>
      </c>
    </row>
    <row r="53" spans="1:8" ht="15" customHeight="1" thickBot="1">
      <c r="A53" s="24"/>
      <c r="B53" s="15" t="s">
        <v>56</v>
      </c>
      <c r="C53" s="16" t="s">
        <v>57</v>
      </c>
      <c r="D53" s="19">
        <f>D54</f>
        <v>6814976</v>
      </c>
      <c r="E53" s="19">
        <f>E54</f>
        <v>6820476</v>
      </c>
      <c r="F53" s="19">
        <f>F54</f>
        <v>3143764</v>
      </c>
      <c r="G53" s="53">
        <f t="shared" si="1"/>
        <v>46.09302928417313</v>
      </c>
      <c r="H53" s="41">
        <f t="shared" si="2"/>
        <v>12.497925800795937</v>
      </c>
    </row>
    <row r="54" spans="1:8" ht="15" customHeight="1" thickBot="1">
      <c r="A54" s="24"/>
      <c r="B54" s="15"/>
      <c r="C54" s="16" t="s">
        <v>16</v>
      </c>
      <c r="D54" s="19">
        <v>6814976</v>
      </c>
      <c r="E54" s="19">
        <v>6820476</v>
      </c>
      <c r="F54" s="19">
        <v>3143764</v>
      </c>
      <c r="G54" s="53">
        <f t="shared" si="1"/>
        <v>46.09302928417313</v>
      </c>
      <c r="H54" s="41">
        <f t="shared" si="2"/>
        <v>12.497925800795937</v>
      </c>
    </row>
    <row r="55" spans="1:8" ht="15" customHeight="1" thickBot="1">
      <c r="A55" s="24"/>
      <c r="B55" s="15"/>
      <c r="C55" s="16" t="s">
        <v>26</v>
      </c>
      <c r="D55" s="19">
        <v>5085476</v>
      </c>
      <c r="E55" s="19">
        <v>5085476</v>
      </c>
      <c r="F55" s="19">
        <v>2409313</v>
      </c>
      <c r="G55" s="53">
        <f t="shared" si="1"/>
        <v>47.37635179086481</v>
      </c>
      <c r="H55" s="41">
        <f t="shared" si="2"/>
        <v>9.578141077031564</v>
      </c>
    </row>
    <row r="56" spans="1:11" ht="15" customHeight="1" thickBot="1">
      <c r="A56" s="24"/>
      <c r="B56" s="15">
        <v>75075</v>
      </c>
      <c r="C56" s="16" t="s">
        <v>59</v>
      </c>
      <c r="D56" s="19">
        <f>D57</f>
        <v>60000</v>
      </c>
      <c r="E56" s="19">
        <f>E57</f>
        <v>170250</v>
      </c>
      <c r="F56" s="19">
        <f>F57</f>
        <v>100442</v>
      </c>
      <c r="G56" s="53">
        <f t="shared" si="1"/>
        <v>58.99676945668135</v>
      </c>
      <c r="H56" s="41">
        <f t="shared" si="2"/>
        <v>0.39930372104380146</v>
      </c>
      <c r="J56" s="9"/>
      <c r="K56" s="9"/>
    </row>
    <row r="57" spans="1:11" ht="15" customHeight="1" thickBot="1">
      <c r="A57" s="24"/>
      <c r="B57" s="15"/>
      <c r="C57" s="16" t="s">
        <v>58</v>
      </c>
      <c r="D57" s="19">
        <v>60000</v>
      </c>
      <c r="E57" s="19">
        <v>170250</v>
      </c>
      <c r="F57" s="19">
        <v>100442</v>
      </c>
      <c r="G57" s="53">
        <f t="shared" si="1"/>
        <v>58.99676945668135</v>
      </c>
      <c r="H57" s="41">
        <f t="shared" si="2"/>
        <v>0.39930372104380146</v>
      </c>
      <c r="J57" s="9"/>
      <c r="K57" s="9"/>
    </row>
    <row r="58" spans="1:11" ht="15" customHeight="1" thickBot="1">
      <c r="A58" s="24"/>
      <c r="B58" s="15"/>
      <c r="C58" s="16" t="s">
        <v>199</v>
      </c>
      <c r="D58" s="19">
        <v>20000</v>
      </c>
      <c r="E58" s="19">
        <v>0</v>
      </c>
      <c r="F58" s="19">
        <v>0</v>
      </c>
      <c r="G58" s="53">
        <v>0</v>
      </c>
      <c r="H58" s="41">
        <f t="shared" si="2"/>
        <v>0</v>
      </c>
      <c r="J58" s="9"/>
      <c r="K58" s="9"/>
    </row>
    <row r="59" spans="1:11" ht="15" customHeight="1" thickBot="1">
      <c r="A59" s="24"/>
      <c r="B59" s="15"/>
      <c r="C59" s="16" t="s">
        <v>26</v>
      </c>
      <c r="D59" s="19"/>
      <c r="E59" s="19">
        <v>8061</v>
      </c>
      <c r="F59" s="19">
        <v>7335</v>
      </c>
      <c r="G59" s="53">
        <f t="shared" si="1"/>
        <v>90.99367324153332</v>
      </c>
      <c r="H59" s="41">
        <f t="shared" si="2"/>
        <v>0.02916004055929077</v>
      </c>
      <c r="J59" s="9"/>
      <c r="K59" s="9"/>
    </row>
    <row r="60" spans="1:11" ht="15" customHeight="1" thickBot="1">
      <c r="A60" s="24"/>
      <c r="B60" s="15" t="s">
        <v>60</v>
      </c>
      <c r="C60" s="16" t="s">
        <v>11</v>
      </c>
      <c r="D60" s="20">
        <f>D61</f>
        <v>81000</v>
      </c>
      <c r="E60" s="20">
        <f>E61</f>
        <v>81000</v>
      </c>
      <c r="F60" s="20">
        <f>F61</f>
        <v>46237</v>
      </c>
      <c r="G60" s="53">
        <f t="shared" si="1"/>
        <v>57.08271604938272</v>
      </c>
      <c r="H60" s="41">
        <f t="shared" si="2"/>
        <v>0.1838136053633166</v>
      </c>
      <c r="J60" s="9"/>
      <c r="K60" s="9"/>
    </row>
    <row r="61" spans="1:11" ht="15" customHeight="1" thickBot="1">
      <c r="A61" s="24"/>
      <c r="B61" s="15"/>
      <c r="C61" s="16" t="s">
        <v>16</v>
      </c>
      <c r="D61" s="20">
        <v>81000</v>
      </c>
      <c r="E61" s="20">
        <v>81000</v>
      </c>
      <c r="F61" s="20">
        <v>46237</v>
      </c>
      <c r="G61" s="53">
        <f t="shared" si="1"/>
        <v>57.08271604938272</v>
      </c>
      <c r="H61" s="41">
        <f t="shared" si="2"/>
        <v>0.1838136053633166</v>
      </c>
      <c r="J61" s="9"/>
      <c r="K61" s="9"/>
    </row>
    <row r="62" spans="1:11" ht="15" customHeight="1" thickBot="1">
      <c r="A62" s="23" t="s">
        <v>61</v>
      </c>
      <c r="B62" s="12"/>
      <c r="C62" s="13" t="s">
        <v>62</v>
      </c>
      <c r="D62" s="18">
        <f aca="true" t="shared" si="4" ref="D62:F63">D63</f>
        <v>1600</v>
      </c>
      <c r="E62" s="18">
        <f t="shared" si="4"/>
        <v>37431</v>
      </c>
      <c r="F62" s="18">
        <f t="shared" si="4"/>
        <v>561</v>
      </c>
      <c r="G62" s="53">
        <f t="shared" si="1"/>
        <v>1.4987577141941173</v>
      </c>
      <c r="H62" s="41">
        <f t="shared" si="2"/>
        <v>0.0022302362309150814</v>
      </c>
      <c r="J62" s="9"/>
      <c r="K62" s="9"/>
    </row>
    <row r="63" spans="1:11" ht="15" customHeight="1" thickBot="1">
      <c r="A63" s="23"/>
      <c r="B63" s="15" t="s">
        <v>63</v>
      </c>
      <c r="C63" s="16" t="s">
        <v>64</v>
      </c>
      <c r="D63" s="19">
        <f t="shared" si="4"/>
        <v>1600</v>
      </c>
      <c r="E63" s="19">
        <f t="shared" si="4"/>
        <v>37431</v>
      </c>
      <c r="F63" s="19">
        <f t="shared" si="4"/>
        <v>561</v>
      </c>
      <c r="G63" s="53">
        <f t="shared" si="1"/>
        <v>1.4987577141941173</v>
      </c>
      <c r="H63" s="41">
        <f t="shared" si="2"/>
        <v>0.0022302362309150814</v>
      </c>
      <c r="J63" s="9"/>
      <c r="K63" s="9"/>
    </row>
    <row r="64" spans="1:11" ht="15" customHeight="1" thickBot="1">
      <c r="A64" s="23"/>
      <c r="B64" s="12"/>
      <c r="C64" s="16" t="s">
        <v>58</v>
      </c>
      <c r="D64" s="19">
        <v>1600</v>
      </c>
      <c r="E64" s="19">
        <v>37431</v>
      </c>
      <c r="F64" s="19">
        <v>561</v>
      </c>
      <c r="G64" s="53">
        <f t="shared" si="1"/>
        <v>1.4987577141941173</v>
      </c>
      <c r="H64" s="41">
        <f t="shared" si="2"/>
        <v>0.0022302362309150814</v>
      </c>
      <c r="J64" s="10"/>
      <c r="K64" s="10"/>
    </row>
    <row r="65" spans="1:11" ht="15" customHeight="1" thickBot="1">
      <c r="A65" s="23" t="s">
        <v>65</v>
      </c>
      <c r="B65" s="12"/>
      <c r="C65" s="13" t="s">
        <v>66</v>
      </c>
      <c r="D65" s="18">
        <f>D66+D68+D70</f>
        <v>52500</v>
      </c>
      <c r="E65" s="18">
        <f>E66+E68+E70</f>
        <v>52500</v>
      </c>
      <c r="F65" s="18">
        <f>F66+F68+F70</f>
        <v>6099</v>
      </c>
      <c r="G65" s="53">
        <f t="shared" si="1"/>
        <v>11.617142857142857</v>
      </c>
      <c r="H65" s="41">
        <f t="shared" si="2"/>
        <v>0.02424636501310353</v>
      </c>
      <c r="J65" s="9"/>
      <c r="K65" s="9"/>
    </row>
    <row r="66" spans="1:11" ht="15" customHeight="1" thickBot="1">
      <c r="A66" s="23"/>
      <c r="B66" s="38">
        <v>75414</v>
      </c>
      <c r="C66" s="39" t="s">
        <v>191</v>
      </c>
      <c r="D66" s="20">
        <f>D67</f>
        <v>2500</v>
      </c>
      <c r="E66" s="20">
        <f>E67</f>
        <v>2500</v>
      </c>
      <c r="F66" s="20">
        <v>0</v>
      </c>
      <c r="G66" s="53">
        <f aca="true" t="shared" si="5" ref="G66:G126">(F66/E66)*100</f>
        <v>0</v>
      </c>
      <c r="H66" s="41">
        <f t="shared" si="2"/>
        <v>0</v>
      </c>
      <c r="J66" s="9"/>
      <c r="K66" s="9"/>
    </row>
    <row r="67" spans="1:11" ht="15" customHeight="1" thickBot="1">
      <c r="A67" s="23"/>
      <c r="B67" s="12"/>
      <c r="C67" s="16" t="s">
        <v>58</v>
      </c>
      <c r="D67" s="20">
        <v>2500</v>
      </c>
      <c r="E67" s="20">
        <v>2500</v>
      </c>
      <c r="F67" s="20">
        <v>0</v>
      </c>
      <c r="G67" s="53">
        <f t="shared" si="5"/>
        <v>0</v>
      </c>
      <c r="H67" s="41">
        <f t="shared" si="2"/>
        <v>0</v>
      </c>
      <c r="J67" s="9"/>
      <c r="K67" s="9"/>
    </row>
    <row r="68" spans="1:11" ht="15" customHeight="1" thickBot="1">
      <c r="A68" s="24"/>
      <c r="B68" s="15" t="s">
        <v>68</v>
      </c>
      <c r="C68" s="16" t="s">
        <v>69</v>
      </c>
      <c r="D68" s="19">
        <f>D69</f>
        <v>7000</v>
      </c>
      <c r="E68" s="19">
        <f>E69</f>
        <v>7000</v>
      </c>
      <c r="F68" s="19">
        <f>F69</f>
        <v>605</v>
      </c>
      <c r="G68" s="53">
        <f t="shared" si="5"/>
        <v>8.642857142857142</v>
      </c>
      <c r="H68" s="41">
        <f t="shared" si="2"/>
        <v>0.0024051567196143033</v>
      </c>
      <c r="J68" s="9"/>
      <c r="K68" s="9"/>
    </row>
    <row r="69" spans="1:11" ht="15" customHeight="1" thickBot="1">
      <c r="A69" s="24"/>
      <c r="B69" s="15"/>
      <c r="C69" s="16" t="s">
        <v>58</v>
      </c>
      <c r="D69" s="19">
        <v>7000</v>
      </c>
      <c r="E69" s="19">
        <v>7000</v>
      </c>
      <c r="F69" s="19">
        <v>605</v>
      </c>
      <c r="G69" s="53">
        <f t="shared" si="5"/>
        <v>8.642857142857142</v>
      </c>
      <c r="H69" s="41">
        <f t="shared" si="2"/>
        <v>0.0024051567196143033</v>
      </c>
      <c r="J69" s="9"/>
      <c r="K69" s="9"/>
    </row>
    <row r="70" spans="1:11" ht="15" customHeight="1" thickBot="1">
      <c r="A70" s="24"/>
      <c r="B70" s="15" t="s">
        <v>70</v>
      </c>
      <c r="C70" s="16" t="s">
        <v>11</v>
      </c>
      <c r="D70" s="19">
        <f>D71</f>
        <v>43000</v>
      </c>
      <c r="E70" s="58">
        <f>E71</f>
        <v>43000</v>
      </c>
      <c r="F70" s="58">
        <f>F71</f>
        <v>5494</v>
      </c>
      <c r="G70" s="53">
        <f t="shared" si="5"/>
        <v>12.776744186046512</v>
      </c>
      <c r="H70" s="41">
        <f t="shared" si="2"/>
        <v>0.02184120829348923</v>
      </c>
      <c r="J70" s="9"/>
      <c r="K70" s="9"/>
    </row>
    <row r="71" spans="1:11" ht="15" customHeight="1" thickBot="1">
      <c r="A71" s="24"/>
      <c r="B71" s="15"/>
      <c r="C71" s="16" t="s">
        <v>58</v>
      </c>
      <c r="D71" s="19">
        <v>43000</v>
      </c>
      <c r="E71" s="19">
        <v>43000</v>
      </c>
      <c r="F71" s="19">
        <v>5494</v>
      </c>
      <c r="G71" s="53">
        <f t="shared" si="5"/>
        <v>12.776744186046512</v>
      </c>
      <c r="H71" s="41">
        <f t="shared" si="2"/>
        <v>0.02184120829348923</v>
      </c>
      <c r="J71" s="9"/>
      <c r="K71" s="9"/>
    </row>
    <row r="72" spans="1:11" ht="15" customHeight="1" thickBot="1">
      <c r="A72" s="23" t="s">
        <v>71</v>
      </c>
      <c r="B72" s="12"/>
      <c r="C72" s="13" t="s">
        <v>72</v>
      </c>
      <c r="D72" s="18">
        <f>D73</f>
        <v>2000000</v>
      </c>
      <c r="E72" s="18">
        <f>E73</f>
        <v>1935000</v>
      </c>
      <c r="F72" s="18">
        <f>F73</f>
        <v>489703</v>
      </c>
      <c r="G72" s="53">
        <f t="shared" si="5"/>
        <v>25.30764857881137</v>
      </c>
      <c r="H72" s="41">
        <f t="shared" si="2"/>
        <v>1.9467974563062533</v>
      </c>
      <c r="J72" s="9"/>
      <c r="K72" s="9"/>
    </row>
    <row r="73" spans="1:11" ht="30.75" customHeight="1" thickBot="1">
      <c r="A73" s="24"/>
      <c r="B73" s="15" t="s">
        <v>73</v>
      </c>
      <c r="C73" s="16" t="s">
        <v>171</v>
      </c>
      <c r="D73" s="19">
        <v>2000000</v>
      </c>
      <c r="E73" s="19">
        <f>E74</f>
        <v>1935000</v>
      </c>
      <c r="F73" s="19">
        <f>F74</f>
        <v>489703</v>
      </c>
      <c r="G73" s="53">
        <f t="shared" si="5"/>
        <v>25.30764857881137</v>
      </c>
      <c r="H73" s="41">
        <f aca="true" t="shared" si="6" ref="H73:H136">SUM((F73/25154286)*100)</f>
        <v>1.9467974563062533</v>
      </c>
      <c r="J73" s="9"/>
      <c r="K73" s="9"/>
    </row>
    <row r="74" spans="1:11" ht="15" customHeight="1" thickBot="1">
      <c r="A74" s="24"/>
      <c r="B74" s="15"/>
      <c r="C74" s="16" t="s">
        <v>16</v>
      </c>
      <c r="D74" s="19">
        <v>2000000</v>
      </c>
      <c r="E74" s="19">
        <v>1935000</v>
      </c>
      <c r="F74" s="19">
        <v>489703</v>
      </c>
      <c r="G74" s="53">
        <f t="shared" si="5"/>
        <v>25.30764857881137</v>
      </c>
      <c r="H74" s="41">
        <f t="shared" si="6"/>
        <v>1.9467974563062533</v>
      </c>
      <c r="J74" s="9"/>
      <c r="K74" s="9"/>
    </row>
    <row r="75" spans="1:11" ht="15" customHeight="1" thickBot="1">
      <c r="A75" s="23" t="s">
        <v>74</v>
      </c>
      <c r="B75" s="12"/>
      <c r="C75" s="13" t="s">
        <v>75</v>
      </c>
      <c r="D75" s="18">
        <f>D76</f>
        <v>850000</v>
      </c>
      <c r="E75" s="18">
        <f>E76</f>
        <v>213108</v>
      </c>
      <c r="F75" s="18">
        <v>0</v>
      </c>
      <c r="G75" s="53">
        <f t="shared" si="5"/>
        <v>0</v>
      </c>
      <c r="H75" s="41">
        <f t="shared" si="6"/>
        <v>0</v>
      </c>
      <c r="J75" s="9"/>
      <c r="K75" s="9"/>
    </row>
    <row r="76" spans="1:11" ht="15" customHeight="1" thickBot="1">
      <c r="A76" s="23"/>
      <c r="B76" s="15" t="s">
        <v>76</v>
      </c>
      <c r="C76" s="16" t="s">
        <v>77</v>
      </c>
      <c r="D76" s="20">
        <f>D77+D78+D80+D79</f>
        <v>850000</v>
      </c>
      <c r="E76" s="20">
        <f>E77+E78+E80</f>
        <v>213108</v>
      </c>
      <c r="F76" s="20">
        <v>0</v>
      </c>
      <c r="G76" s="53">
        <f t="shared" si="5"/>
        <v>0</v>
      </c>
      <c r="H76" s="41">
        <f t="shared" si="6"/>
        <v>0</v>
      </c>
      <c r="J76" s="9"/>
      <c r="K76" s="9"/>
    </row>
    <row r="77" spans="1:11" ht="15" customHeight="1" thickBot="1">
      <c r="A77" s="23"/>
      <c r="B77" s="15"/>
      <c r="C77" s="21" t="s">
        <v>178</v>
      </c>
      <c r="D77" s="20">
        <v>621188</v>
      </c>
      <c r="E77" s="20">
        <v>64271</v>
      </c>
      <c r="F77" s="20">
        <v>0</v>
      </c>
      <c r="G77" s="53">
        <f t="shared" si="5"/>
        <v>0</v>
      </c>
      <c r="H77" s="41">
        <f t="shared" si="6"/>
        <v>0</v>
      </c>
      <c r="J77" s="9"/>
      <c r="K77" s="9"/>
    </row>
    <row r="78" spans="1:11" ht="15" customHeight="1" thickBot="1">
      <c r="A78" s="23"/>
      <c r="B78" s="15"/>
      <c r="C78" s="16" t="s">
        <v>175</v>
      </c>
      <c r="D78" s="20">
        <v>158812</v>
      </c>
      <c r="E78" s="20">
        <v>128837</v>
      </c>
      <c r="F78" s="20">
        <v>0</v>
      </c>
      <c r="G78" s="53">
        <f t="shared" si="5"/>
        <v>0</v>
      </c>
      <c r="H78" s="41">
        <f t="shared" si="6"/>
        <v>0</v>
      </c>
      <c r="J78" s="9"/>
      <c r="K78" s="9"/>
    </row>
    <row r="79" spans="1:11" ht="15" customHeight="1" thickBot="1">
      <c r="A79" s="23"/>
      <c r="B79" s="15"/>
      <c r="C79" s="16" t="s">
        <v>208</v>
      </c>
      <c r="D79" s="20">
        <v>50000</v>
      </c>
      <c r="E79" s="20">
        <v>0</v>
      </c>
      <c r="F79" s="20">
        <v>0</v>
      </c>
      <c r="G79" s="53">
        <v>0</v>
      </c>
      <c r="H79" s="41">
        <f t="shared" si="6"/>
        <v>0</v>
      </c>
      <c r="J79" s="9"/>
      <c r="K79" s="9"/>
    </row>
    <row r="80" spans="1:11" ht="31.5" customHeight="1" thickBot="1">
      <c r="A80" s="23"/>
      <c r="B80" s="15"/>
      <c r="C80" s="50" t="s">
        <v>205</v>
      </c>
      <c r="D80" s="20">
        <v>20000</v>
      </c>
      <c r="E80" s="20">
        <v>20000</v>
      </c>
      <c r="F80" s="20">
        <v>0</v>
      </c>
      <c r="G80" s="53">
        <f t="shared" si="5"/>
        <v>0</v>
      </c>
      <c r="H80" s="41">
        <f t="shared" si="6"/>
        <v>0</v>
      </c>
      <c r="J80" s="9"/>
      <c r="K80" s="9"/>
    </row>
    <row r="81" spans="1:11" ht="15" customHeight="1" thickBot="1">
      <c r="A81" s="23" t="s">
        <v>78</v>
      </c>
      <c r="B81" s="12"/>
      <c r="C81" s="13" t="s">
        <v>79</v>
      </c>
      <c r="D81" s="18">
        <f>D82+D86+D90+D95+D97+D100+D103+D106+D109+D111</f>
        <v>10515374</v>
      </c>
      <c r="E81" s="18">
        <f>E82+E86+E90+E95+E97+E100+E103+E109+E111+E106</f>
        <v>11208112</v>
      </c>
      <c r="F81" s="18">
        <f>F82+F86+F90+F95+F97+F100+F103+F106+F109+F111</f>
        <v>5230029</v>
      </c>
      <c r="G81" s="53">
        <f t="shared" si="5"/>
        <v>46.66289023521535</v>
      </c>
      <c r="H81" s="41">
        <f t="shared" si="6"/>
        <v>20.79180064979781</v>
      </c>
      <c r="J81" s="9"/>
      <c r="K81" s="9"/>
    </row>
    <row r="82" spans="1:11" ht="15" customHeight="1" thickBot="1">
      <c r="A82" s="24"/>
      <c r="B82" s="15" t="s">
        <v>80</v>
      </c>
      <c r="C82" s="16" t="s">
        <v>81</v>
      </c>
      <c r="D82" s="19">
        <f>D83</f>
        <v>1346068</v>
      </c>
      <c r="E82" s="19">
        <f>E83</f>
        <v>1373399</v>
      </c>
      <c r="F82" s="19">
        <f>F83</f>
        <v>627423</v>
      </c>
      <c r="G82" s="53">
        <f t="shared" si="5"/>
        <v>45.68395637393066</v>
      </c>
      <c r="H82" s="41">
        <f t="shared" si="6"/>
        <v>2.4942985859348186</v>
      </c>
      <c r="J82" s="9"/>
      <c r="K82" s="9"/>
    </row>
    <row r="83" spans="1:11" ht="15" customHeight="1" thickBot="1">
      <c r="A83" s="24"/>
      <c r="B83" s="15"/>
      <c r="C83" s="16" t="s">
        <v>16</v>
      </c>
      <c r="D83" s="19">
        <v>1346068</v>
      </c>
      <c r="E83" s="19">
        <v>1373399</v>
      </c>
      <c r="F83" s="19">
        <v>627423</v>
      </c>
      <c r="G83" s="53">
        <f t="shared" si="5"/>
        <v>45.68395637393066</v>
      </c>
      <c r="H83" s="41">
        <f t="shared" si="6"/>
        <v>2.4942985859348186</v>
      </c>
      <c r="J83" s="9"/>
      <c r="K83" s="9"/>
    </row>
    <row r="84" spans="1:11" ht="15" customHeight="1" thickBot="1">
      <c r="A84" s="24"/>
      <c r="B84" s="15"/>
      <c r="C84" s="16" t="s">
        <v>26</v>
      </c>
      <c r="D84" s="19">
        <v>541126</v>
      </c>
      <c r="E84" s="19">
        <v>562705</v>
      </c>
      <c r="F84" s="19">
        <v>264531</v>
      </c>
      <c r="G84" s="53">
        <f t="shared" si="5"/>
        <v>47.01060058112155</v>
      </c>
      <c r="H84" s="41">
        <f t="shared" si="6"/>
        <v>1.05163390445668</v>
      </c>
      <c r="J84" s="9"/>
      <c r="K84" s="9"/>
    </row>
    <row r="85" spans="1:11" ht="15" customHeight="1" thickBot="1">
      <c r="A85" s="24"/>
      <c r="B85" s="15"/>
      <c r="C85" s="16" t="s">
        <v>82</v>
      </c>
      <c r="D85" s="19">
        <v>732530</v>
      </c>
      <c r="E85" s="19">
        <v>732530</v>
      </c>
      <c r="F85" s="19">
        <v>317558</v>
      </c>
      <c r="G85" s="53">
        <f t="shared" si="5"/>
        <v>43.35085252481127</v>
      </c>
      <c r="H85" s="41">
        <f t="shared" si="6"/>
        <v>1.2624409215988084</v>
      </c>
      <c r="J85" s="9"/>
      <c r="K85" s="9"/>
    </row>
    <row r="86" spans="1:11" ht="15" customHeight="1" thickBot="1">
      <c r="A86" s="24"/>
      <c r="B86" s="15" t="s">
        <v>83</v>
      </c>
      <c r="C86" s="16" t="s">
        <v>84</v>
      </c>
      <c r="D86" s="19">
        <f>D87+D89</f>
        <v>3637391</v>
      </c>
      <c r="E86" s="19">
        <f>E87</f>
        <v>3568586</v>
      </c>
      <c r="F86" s="19">
        <f>F87</f>
        <v>1802937</v>
      </c>
      <c r="G86" s="53">
        <f t="shared" si="5"/>
        <v>50.52244782667421</v>
      </c>
      <c r="H86" s="41">
        <f t="shared" si="6"/>
        <v>7.167514116679757</v>
      </c>
      <c r="J86" s="9"/>
      <c r="K86" s="9"/>
    </row>
    <row r="87" spans="1:11" ht="15" customHeight="1" thickBot="1">
      <c r="A87" s="24"/>
      <c r="B87" s="15"/>
      <c r="C87" s="16" t="s">
        <v>16</v>
      </c>
      <c r="D87" s="19">
        <v>3597391</v>
      </c>
      <c r="E87" s="19">
        <v>3568586</v>
      </c>
      <c r="F87" s="19">
        <v>1802937</v>
      </c>
      <c r="G87" s="53">
        <f t="shared" si="5"/>
        <v>50.52244782667421</v>
      </c>
      <c r="H87" s="41">
        <f t="shared" si="6"/>
        <v>7.167514116679757</v>
      </c>
      <c r="J87" s="9"/>
      <c r="K87" s="9"/>
    </row>
    <row r="88" spans="1:8" ht="15" customHeight="1" thickBot="1">
      <c r="A88" s="24"/>
      <c r="B88" s="15"/>
      <c r="C88" s="16" t="s">
        <v>26</v>
      </c>
      <c r="D88" s="19">
        <v>2955084</v>
      </c>
      <c r="E88" s="19">
        <v>3028212</v>
      </c>
      <c r="F88" s="19">
        <v>1510522</v>
      </c>
      <c r="G88" s="53">
        <f t="shared" si="5"/>
        <v>49.8816463312344</v>
      </c>
      <c r="H88" s="41">
        <f t="shared" si="6"/>
        <v>6.005028327975599</v>
      </c>
    </row>
    <row r="89" spans="1:8" ht="15" customHeight="1" thickBot="1">
      <c r="A89" s="24"/>
      <c r="B89" s="15"/>
      <c r="C89" s="16" t="s">
        <v>67</v>
      </c>
      <c r="D89" s="19">
        <v>40000</v>
      </c>
      <c r="E89" s="19">
        <v>0</v>
      </c>
      <c r="F89" s="19">
        <v>0</v>
      </c>
      <c r="G89" s="53">
        <v>0</v>
      </c>
      <c r="H89" s="41">
        <f t="shared" si="6"/>
        <v>0</v>
      </c>
    </row>
    <row r="90" spans="1:8" ht="15" customHeight="1" thickBot="1">
      <c r="A90" s="24"/>
      <c r="B90" s="15" t="s">
        <v>85</v>
      </c>
      <c r="C90" s="16" t="s">
        <v>86</v>
      </c>
      <c r="D90" s="19">
        <f>D91+D93</f>
        <v>1442321</v>
      </c>
      <c r="E90" s="19">
        <f>E91+E93</f>
        <v>1700348</v>
      </c>
      <c r="F90" s="19">
        <f>F91</f>
        <v>675150</v>
      </c>
      <c r="G90" s="53">
        <f t="shared" si="5"/>
        <v>39.706577712327125</v>
      </c>
      <c r="H90" s="41">
        <f t="shared" si="6"/>
        <v>2.684035635119995</v>
      </c>
    </row>
    <row r="91" spans="1:8" ht="15" customHeight="1" thickBot="1">
      <c r="A91" s="24"/>
      <c r="B91" s="15"/>
      <c r="C91" s="16" t="s">
        <v>16</v>
      </c>
      <c r="D91" s="19">
        <v>1442321</v>
      </c>
      <c r="E91" s="19">
        <v>1650348</v>
      </c>
      <c r="F91" s="19">
        <v>675150</v>
      </c>
      <c r="G91" s="53">
        <f t="shared" si="5"/>
        <v>40.90955362141803</v>
      </c>
      <c r="H91" s="41">
        <f t="shared" si="6"/>
        <v>2.684035635119995</v>
      </c>
    </row>
    <row r="92" spans="1:8" ht="15" customHeight="1" thickBot="1">
      <c r="A92" s="24"/>
      <c r="B92" s="15"/>
      <c r="C92" s="16" t="s">
        <v>26</v>
      </c>
      <c r="D92" s="19">
        <v>1030453</v>
      </c>
      <c r="E92" s="19">
        <v>1103480</v>
      </c>
      <c r="F92" s="19">
        <v>487759</v>
      </c>
      <c r="G92" s="53">
        <f t="shared" si="5"/>
        <v>44.20188857070359</v>
      </c>
      <c r="H92" s="41">
        <f t="shared" si="6"/>
        <v>1.9390691510782696</v>
      </c>
    </row>
    <row r="93" spans="1:8" ht="15" customHeight="1" thickBot="1">
      <c r="A93" s="24"/>
      <c r="B93" s="15"/>
      <c r="C93" s="16" t="s">
        <v>188</v>
      </c>
      <c r="D93" s="19">
        <v>0</v>
      </c>
      <c r="E93" s="19">
        <v>50000</v>
      </c>
      <c r="F93" s="19">
        <v>0</v>
      </c>
      <c r="G93" s="53">
        <f t="shared" si="5"/>
        <v>0</v>
      </c>
      <c r="H93" s="41">
        <f t="shared" si="6"/>
        <v>0</v>
      </c>
    </row>
    <row r="94" spans="1:8" ht="15" customHeight="1" thickBot="1">
      <c r="A94" s="24"/>
      <c r="B94" s="15"/>
      <c r="C94" s="16" t="s">
        <v>87</v>
      </c>
      <c r="D94" s="19">
        <v>224244</v>
      </c>
      <c r="E94" s="19">
        <v>224244</v>
      </c>
      <c r="F94" s="19">
        <v>83658</v>
      </c>
      <c r="G94" s="53">
        <f t="shared" si="5"/>
        <v>37.30668379087066</v>
      </c>
      <c r="H94" s="41">
        <f t="shared" si="6"/>
        <v>0.33257950553635274</v>
      </c>
    </row>
    <row r="95" spans="1:8" ht="15" customHeight="1" thickBot="1">
      <c r="A95" s="24"/>
      <c r="B95" s="15" t="s">
        <v>88</v>
      </c>
      <c r="C95" s="16" t="s">
        <v>89</v>
      </c>
      <c r="D95" s="19">
        <f>D96</f>
        <v>27950</v>
      </c>
      <c r="E95" s="19">
        <f>E96</f>
        <v>31500</v>
      </c>
      <c r="F95" s="19">
        <f>F96</f>
        <v>11956</v>
      </c>
      <c r="G95" s="53">
        <f t="shared" si="5"/>
        <v>37.955555555555556</v>
      </c>
      <c r="H95" s="41">
        <f t="shared" si="6"/>
        <v>0.047530667338361345</v>
      </c>
    </row>
    <row r="96" spans="1:8" ht="15" customHeight="1" thickBot="1">
      <c r="A96" s="24"/>
      <c r="B96" s="15"/>
      <c r="C96" s="16" t="s">
        <v>90</v>
      </c>
      <c r="D96" s="19">
        <v>27950</v>
      </c>
      <c r="E96" s="19">
        <v>31500</v>
      </c>
      <c r="F96" s="19">
        <v>11956</v>
      </c>
      <c r="G96" s="53">
        <f t="shared" si="5"/>
        <v>37.955555555555556</v>
      </c>
      <c r="H96" s="41">
        <f t="shared" si="6"/>
        <v>0.047530667338361345</v>
      </c>
    </row>
    <row r="97" spans="1:8" ht="15" customHeight="1" thickBot="1">
      <c r="A97" s="24"/>
      <c r="B97" s="15" t="s">
        <v>91</v>
      </c>
      <c r="C97" s="16" t="s">
        <v>92</v>
      </c>
      <c r="D97" s="19">
        <f>D98</f>
        <v>2220057</v>
      </c>
      <c r="E97" s="19">
        <f>E98</f>
        <v>2585726</v>
      </c>
      <c r="F97" s="19">
        <f>F98</f>
        <v>1152446</v>
      </c>
      <c r="G97" s="53">
        <f t="shared" si="5"/>
        <v>44.56953288940901</v>
      </c>
      <c r="H97" s="41">
        <f t="shared" si="6"/>
        <v>4.58150948907872</v>
      </c>
    </row>
    <row r="98" spans="1:8" ht="15" customHeight="1" thickBot="1">
      <c r="A98" s="24"/>
      <c r="B98" s="15"/>
      <c r="C98" s="16" t="s">
        <v>16</v>
      </c>
      <c r="D98" s="19">
        <v>2220057</v>
      </c>
      <c r="E98" s="19">
        <v>2585726</v>
      </c>
      <c r="F98" s="19">
        <v>1152446</v>
      </c>
      <c r="G98" s="53">
        <f t="shared" si="5"/>
        <v>44.56953288940901</v>
      </c>
      <c r="H98" s="41">
        <f t="shared" si="6"/>
        <v>4.58150948907872</v>
      </c>
    </row>
    <row r="99" spans="1:8" ht="15" customHeight="1" thickBot="1">
      <c r="A99" s="24"/>
      <c r="B99" s="15"/>
      <c r="C99" s="16" t="s">
        <v>26</v>
      </c>
      <c r="D99" s="19">
        <v>1847653</v>
      </c>
      <c r="E99" s="19">
        <v>1992105</v>
      </c>
      <c r="F99" s="19">
        <v>886650</v>
      </c>
      <c r="G99" s="53">
        <f t="shared" si="5"/>
        <v>44.50819610412102</v>
      </c>
      <c r="H99" s="41">
        <f t="shared" si="6"/>
        <v>3.524846620571938</v>
      </c>
    </row>
    <row r="100" spans="1:8" ht="15" customHeight="1" thickBot="1">
      <c r="A100" s="24"/>
      <c r="B100" s="15" t="s">
        <v>93</v>
      </c>
      <c r="C100" s="16" t="s">
        <v>94</v>
      </c>
      <c r="D100" s="19">
        <f>D101</f>
        <v>184541</v>
      </c>
      <c r="E100" s="19">
        <f>E101</f>
        <v>198666</v>
      </c>
      <c r="F100" s="19">
        <f>F101</f>
        <v>93096</v>
      </c>
      <c r="G100" s="53">
        <f t="shared" si="5"/>
        <v>46.860559934764886</v>
      </c>
      <c r="H100" s="41">
        <f t="shared" si="6"/>
        <v>0.3700999503623359</v>
      </c>
    </row>
    <row r="101" spans="1:8" ht="15" customHeight="1" thickBot="1">
      <c r="A101" s="24"/>
      <c r="B101" s="15"/>
      <c r="C101" s="16" t="s">
        <v>16</v>
      </c>
      <c r="D101" s="19">
        <v>184541</v>
      </c>
      <c r="E101" s="19">
        <v>198666</v>
      </c>
      <c r="F101" s="19">
        <v>93096</v>
      </c>
      <c r="G101" s="53">
        <f t="shared" si="5"/>
        <v>46.860559934764886</v>
      </c>
      <c r="H101" s="41">
        <f t="shared" si="6"/>
        <v>0.3700999503623359</v>
      </c>
    </row>
    <row r="102" spans="1:8" ht="15" customHeight="1" thickBot="1">
      <c r="A102" s="24"/>
      <c r="B102" s="15"/>
      <c r="C102" s="16" t="s">
        <v>26</v>
      </c>
      <c r="D102" s="19">
        <v>155256</v>
      </c>
      <c r="E102" s="19">
        <v>167429</v>
      </c>
      <c r="F102" s="19">
        <v>79997</v>
      </c>
      <c r="G102" s="53">
        <f t="shared" si="5"/>
        <v>47.77965585412324</v>
      </c>
      <c r="H102" s="41">
        <f t="shared" si="6"/>
        <v>0.318025325783447</v>
      </c>
    </row>
    <row r="103" spans="1:8" ht="15" customHeight="1" thickBot="1">
      <c r="A103" s="24"/>
      <c r="B103" s="15" t="s">
        <v>95</v>
      </c>
      <c r="C103" s="16" t="s">
        <v>96</v>
      </c>
      <c r="D103" s="19">
        <f>D104</f>
        <v>1232477</v>
      </c>
      <c r="E103" s="19">
        <f>E104</f>
        <v>1302280</v>
      </c>
      <c r="F103" s="19">
        <f>F104</f>
        <v>624534</v>
      </c>
      <c r="G103" s="53">
        <f t="shared" si="5"/>
        <v>47.95696777958657</v>
      </c>
      <c r="H103" s="41">
        <f t="shared" si="6"/>
        <v>2.4828134656654535</v>
      </c>
    </row>
    <row r="104" spans="1:8" ht="15" customHeight="1" thickBot="1">
      <c r="A104" s="24"/>
      <c r="B104" s="15"/>
      <c r="C104" s="16" t="s">
        <v>16</v>
      </c>
      <c r="D104" s="19">
        <v>1232477</v>
      </c>
      <c r="E104" s="19">
        <v>1302280</v>
      </c>
      <c r="F104" s="19">
        <v>624534</v>
      </c>
      <c r="G104" s="53">
        <f t="shared" si="5"/>
        <v>47.95696777958657</v>
      </c>
      <c r="H104" s="41">
        <f t="shared" si="6"/>
        <v>2.4828134656654535</v>
      </c>
    </row>
    <row r="105" spans="1:8" ht="15" customHeight="1" thickBot="1">
      <c r="A105" s="24"/>
      <c r="B105" s="15"/>
      <c r="C105" s="16" t="s">
        <v>26</v>
      </c>
      <c r="D105" s="19">
        <v>1044616</v>
      </c>
      <c r="E105" s="19">
        <v>1103217</v>
      </c>
      <c r="F105" s="19">
        <v>527134</v>
      </c>
      <c r="G105" s="53">
        <f t="shared" si="5"/>
        <v>47.781533460778796</v>
      </c>
      <c r="H105" s="41">
        <f t="shared" si="6"/>
        <v>2.095603111135812</v>
      </c>
    </row>
    <row r="106" spans="1:8" ht="15" customHeight="1" thickBot="1">
      <c r="A106" s="24"/>
      <c r="B106" s="15" t="s">
        <v>97</v>
      </c>
      <c r="C106" s="16" t="s">
        <v>98</v>
      </c>
      <c r="D106" s="19">
        <f>D107</f>
        <v>189915</v>
      </c>
      <c r="E106" s="19">
        <f>E107</f>
        <v>199932</v>
      </c>
      <c r="F106" s="19">
        <f>F107</f>
        <v>81587</v>
      </c>
      <c r="G106" s="53">
        <f t="shared" si="5"/>
        <v>40.8073745073325</v>
      </c>
      <c r="H106" s="41">
        <f t="shared" si="6"/>
        <v>0.3243463161705325</v>
      </c>
    </row>
    <row r="107" spans="1:8" ht="15" customHeight="1" thickBot="1">
      <c r="A107" s="24"/>
      <c r="B107" s="15"/>
      <c r="C107" s="16" t="s">
        <v>51</v>
      </c>
      <c r="D107" s="19">
        <v>189915</v>
      </c>
      <c r="E107" s="19">
        <v>199932</v>
      </c>
      <c r="F107" s="19">
        <v>81587</v>
      </c>
      <c r="G107" s="53">
        <f t="shared" si="5"/>
        <v>40.8073745073325</v>
      </c>
      <c r="H107" s="41">
        <f t="shared" si="6"/>
        <v>0.3243463161705325</v>
      </c>
    </row>
    <row r="108" spans="1:8" ht="15" customHeight="1" thickBot="1">
      <c r="A108" s="24"/>
      <c r="B108" s="15"/>
      <c r="C108" s="16" t="s">
        <v>99</v>
      </c>
      <c r="D108" s="19">
        <v>108712</v>
      </c>
      <c r="E108" s="19">
        <v>118729</v>
      </c>
      <c r="F108" s="19">
        <v>55405</v>
      </c>
      <c r="G108" s="53">
        <f t="shared" si="5"/>
        <v>46.665094458809556</v>
      </c>
      <c r="H108" s="41">
        <f t="shared" si="6"/>
        <v>0.2202606744631909</v>
      </c>
    </row>
    <row r="109" spans="1:8" ht="15" customHeight="1" thickBot="1">
      <c r="A109" s="24"/>
      <c r="B109" s="15" t="s">
        <v>100</v>
      </c>
      <c r="C109" s="16" t="s">
        <v>101</v>
      </c>
      <c r="D109" s="19">
        <f>D110</f>
        <v>50425</v>
      </c>
      <c r="E109" s="19">
        <f>E110</f>
        <v>51007</v>
      </c>
      <c r="F109" s="19">
        <f>F110</f>
        <v>17012</v>
      </c>
      <c r="G109" s="53">
        <f t="shared" si="5"/>
        <v>33.352284980492875</v>
      </c>
      <c r="H109" s="41">
        <f t="shared" si="6"/>
        <v>0.06763062167616286</v>
      </c>
    </row>
    <row r="110" spans="1:8" ht="15" customHeight="1" thickBot="1">
      <c r="A110" s="24"/>
      <c r="B110" s="15"/>
      <c r="C110" s="16" t="s">
        <v>58</v>
      </c>
      <c r="D110" s="19">
        <v>50425</v>
      </c>
      <c r="E110" s="19">
        <v>51007</v>
      </c>
      <c r="F110" s="19">
        <v>17012</v>
      </c>
      <c r="G110" s="53">
        <f t="shared" si="5"/>
        <v>33.352284980492875</v>
      </c>
      <c r="H110" s="41">
        <f t="shared" si="6"/>
        <v>0.06763062167616286</v>
      </c>
    </row>
    <row r="111" spans="1:8" ht="15" customHeight="1" thickBot="1">
      <c r="A111" s="24"/>
      <c r="B111" s="15" t="s">
        <v>102</v>
      </c>
      <c r="C111" s="16" t="s">
        <v>11</v>
      </c>
      <c r="D111" s="19">
        <f>D112</f>
        <v>184229</v>
      </c>
      <c r="E111" s="19">
        <f>E112</f>
        <v>196668</v>
      </c>
      <c r="F111" s="19">
        <f>F112</f>
        <v>143888</v>
      </c>
      <c r="G111" s="53">
        <f t="shared" si="5"/>
        <v>73.16289381088941</v>
      </c>
      <c r="H111" s="41">
        <f t="shared" si="6"/>
        <v>0.5720218017716742</v>
      </c>
    </row>
    <row r="112" spans="1:8" ht="15" customHeight="1" thickBot="1">
      <c r="A112" s="24"/>
      <c r="B112" s="15"/>
      <c r="C112" s="16" t="s">
        <v>16</v>
      </c>
      <c r="D112" s="19">
        <v>184229</v>
      </c>
      <c r="E112" s="58">
        <v>196668</v>
      </c>
      <c r="F112" s="58">
        <v>143888</v>
      </c>
      <c r="G112" s="53">
        <f t="shared" si="5"/>
        <v>73.16289381088941</v>
      </c>
      <c r="H112" s="41">
        <f t="shared" si="6"/>
        <v>0.5720218017716742</v>
      </c>
    </row>
    <row r="113" spans="1:8" ht="15" customHeight="1" thickBot="1">
      <c r="A113" s="24"/>
      <c r="B113" s="15"/>
      <c r="C113" s="16" t="s">
        <v>99</v>
      </c>
      <c r="D113" s="19">
        <v>480</v>
      </c>
      <c r="E113" s="19">
        <v>1780</v>
      </c>
      <c r="F113" s="19">
        <v>0</v>
      </c>
      <c r="G113" s="53">
        <f t="shared" si="5"/>
        <v>0</v>
      </c>
      <c r="H113" s="41">
        <f t="shared" si="6"/>
        <v>0</v>
      </c>
    </row>
    <row r="114" spans="1:8" ht="15" customHeight="1" thickBot="1">
      <c r="A114" s="23" t="s">
        <v>103</v>
      </c>
      <c r="B114" s="12"/>
      <c r="C114" s="13" t="s">
        <v>104</v>
      </c>
      <c r="D114" s="18">
        <f>D115+D117+D119</f>
        <v>2644200</v>
      </c>
      <c r="E114" s="18">
        <f>E115+E117+E119</f>
        <v>2296200</v>
      </c>
      <c r="F114" s="18">
        <f>F115+F117+F119</f>
        <v>1590916</v>
      </c>
      <c r="G114" s="53">
        <f t="shared" si="5"/>
        <v>69.28473129518335</v>
      </c>
      <c r="H114" s="41">
        <f t="shared" si="6"/>
        <v>6.324631913622991</v>
      </c>
    </row>
    <row r="115" spans="1:8" ht="15" customHeight="1" thickBot="1">
      <c r="A115" s="24"/>
      <c r="B115" s="15" t="s">
        <v>105</v>
      </c>
      <c r="C115" s="16" t="s">
        <v>106</v>
      </c>
      <c r="D115" s="19">
        <f>D116</f>
        <v>700000</v>
      </c>
      <c r="E115" s="19">
        <f>E116</f>
        <v>522000</v>
      </c>
      <c r="F115" s="19">
        <f>F116</f>
        <v>181168</v>
      </c>
      <c r="G115" s="53">
        <f t="shared" si="5"/>
        <v>34.70651340996169</v>
      </c>
      <c r="H115" s="41">
        <f t="shared" si="6"/>
        <v>0.7202271612877423</v>
      </c>
    </row>
    <row r="116" spans="1:8" ht="15" customHeight="1" thickBot="1">
      <c r="A116" s="24"/>
      <c r="B116" s="15"/>
      <c r="C116" s="16" t="s">
        <v>107</v>
      </c>
      <c r="D116" s="19">
        <v>700000</v>
      </c>
      <c r="E116" s="19">
        <v>522000</v>
      </c>
      <c r="F116" s="19">
        <v>181168</v>
      </c>
      <c r="G116" s="53">
        <f t="shared" si="5"/>
        <v>34.70651340996169</v>
      </c>
      <c r="H116" s="41">
        <f t="shared" si="6"/>
        <v>0.7202271612877423</v>
      </c>
    </row>
    <row r="117" spans="1:8" ht="15" customHeight="1" thickBot="1">
      <c r="A117" s="24"/>
      <c r="B117" s="15" t="s">
        <v>110</v>
      </c>
      <c r="C117" s="16" t="s">
        <v>111</v>
      </c>
      <c r="D117" s="19">
        <f>D118</f>
        <v>1901000</v>
      </c>
      <c r="E117" s="19">
        <f>E118</f>
        <v>1731000</v>
      </c>
      <c r="F117" s="19">
        <f>F118</f>
        <v>1388711</v>
      </c>
      <c r="G117" s="53">
        <f t="shared" si="5"/>
        <v>80.2259387637204</v>
      </c>
      <c r="H117" s="41">
        <f t="shared" si="6"/>
        <v>5.520772881408758</v>
      </c>
    </row>
    <row r="118" spans="1:8" ht="15" customHeight="1" thickBot="1">
      <c r="A118" s="24"/>
      <c r="B118" s="15"/>
      <c r="C118" s="16" t="s">
        <v>16</v>
      </c>
      <c r="D118" s="19">
        <v>1901000</v>
      </c>
      <c r="E118" s="19">
        <v>1731000</v>
      </c>
      <c r="F118" s="19">
        <v>1388711</v>
      </c>
      <c r="G118" s="53">
        <f t="shared" si="5"/>
        <v>80.2259387637204</v>
      </c>
      <c r="H118" s="41">
        <f t="shared" si="6"/>
        <v>5.520772881408758</v>
      </c>
    </row>
    <row r="119" spans="1:8" ht="15" customHeight="1" thickBot="1">
      <c r="A119" s="24"/>
      <c r="B119" s="15">
        <v>85195</v>
      </c>
      <c r="C119" s="16" t="s">
        <v>11</v>
      </c>
      <c r="D119" s="19">
        <f>D120</f>
        <v>43200</v>
      </c>
      <c r="E119" s="19">
        <f>E120</f>
        <v>43200</v>
      </c>
      <c r="F119" s="19">
        <f>F121</f>
        <v>21037</v>
      </c>
      <c r="G119" s="53">
        <f t="shared" si="5"/>
        <v>48.69675925925926</v>
      </c>
      <c r="H119" s="41">
        <f t="shared" si="6"/>
        <v>0.08363187092648942</v>
      </c>
    </row>
    <row r="120" spans="1:8" ht="15" customHeight="1" thickBot="1">
      <c r="A120" s="24"/>
      <c r="B120" s="15"/>
      <c r="C120" s="16" t="s">
        <v>99</v>
      </c>
      <c r="D120" s="19">
        <f>D121</f>
        <v>43200</v>
      </c>
      <c r="E120" s="19">
        <f>E121</f>
        <v>43200</v>
      </c>
      <c r="F120" s="19">
        <v>21037</v>
      </c>
      <c r="G120" s="53">
        <f t="shared" si="5"/>
        <v>48.69675925925926</v>
      </c>
      <c r="H120" s="41">
        <f t="shared" si="6"/>
        <v>0.08363187092648942</v>
      </c>
    </row>
    <row r="121" spans="1:8" ht="15" customHeight="1" thickBot="1">
      <c r="A121" s="24"/>
      <c r="B121" s="15"/>
      <c r="C121" s="16" t="s">
        <v>16</v>
      </c>
      <c r="D121" s="19">
        <v>43200</v>
      </c>
      <c r="E121" s="19">
        <v>43200</v>
      </c>
      <c r="F121" s="19">
        <v>21037</v>
      </c>
      <c r="G121" s="53">
        <f t="shared" si="5"/>
        <v>48.69675925925926</v>
      </c>
      <c r="H121" s="41">
        <f t="shared" si="6"/>
        <v>0.08363187092648942</v>
      </c>
    </row>
    <row r="122" spans="1:8" ht="15" customHeight="1" thickBot="1">
      <c r="A122" s="23" t="s">
        <v>112</v>
      </c>
      <c r="B122" s="12"/>
      <c r="C122" s="13" t="s">
        <v>113</v>
      </c>
      <c r="D122" s="18">
        <f>D123+D127+D131+D135+D138+D141</f>
        <v>13004627</v>
      </c>
      <c r="E122" s="18">
        <f>E123+E127+E131+E135+E138+E141</f>
        <v>13403452</v>
      </c>
      <c r="F122" s="18">
        <f>F123+F127+F131+F135+F138+F141</f>
        <v>6733267</v>
      </c>
      <c r="G122" s="53">
        <f t="shared" si="5"/>
        <v>50.23531997577937</v>
      </c>
      <c r="H122" s="41">
        <f t="shared" si="6"/>
        <v>26.767871685962387</v>
      </c>
    </row>
    <row r="123" spans="1:8" ht="15" customHeight="1" thickBot="1">
      <c r="A123" s="24"/>
      <c r="B123" s="15" t="s">
        <v>114</v>
      </c>
      <c r="C123" s="16" t="s">
        <v>115</v>
      </c>
      <c r="D123" s="19">
        <f>D124</f>
        <v>2024420</v>
      </c>
      <c r="E123" s="19">
        <f>E124</f>
        <v>2027143</v>
      </c>
      <c r="F123" s="19">
        <f>F124</f>
        <v>843855</v>
      </c>
      <c r="G123" s="53">
        <f t="shared" si="5"/>
        <v>41.62779833489793</v>
      </c>
      <c r="H123" s="41">
        <f t="shared" si="6"/>
        <v>3.354716567983683</v>
      </c>
    </row>
    <row r="124" spans="1:8" ht="15" customHeight="1" thickBot="1">
      <c r="A124" s="24"/>
      <c r="B124" s="15"/>
      <c r="C124" s="16" t="s">
        <v>16</v>
      </c>
      <c r="D124" s="19">
        <v>2024420</v>
      </c>
      <c r="E124" s="19">
        <v>2027143</v>
      </c>
      <c r="F124" s="19">
        <v>843855</v>
      </c>
      <c r="G124" s="53">
        <f t="shared" si="5"/>
        <v>41.62779833489793</v>
      </c>
      <c r="H124" s="41">
        <f t="shared" si="6"/>
        <v>3.354716567983683</v>
      </c>
    </row>
    <row r="125" spans="1:8" ht="15" customHeight="1" thickBot="1">
      <c r="A125" s="24"/>
      <c r="B125" s="15"/>
      <c r="C125" s="16" t="s">
        <v>116</v>
      </c>
      <c r="D125" s="19">
        <v>948210</v>
      </c>
      <c r="E125" s="19">
        <v>950610</v>
      </c>
      <c r="F125" s="19">
        <v>436367</v>
      </c>
      <c r="G125" s="53">
        <f t="shared" si="5"/>
        <v>45.903893289571954</v>
      </c>
      <c r="H125" s="41">
        <f t="shared" si="6"/>
        <v>1.734762020277578</v>
      </c>
    </row>
    <row r="126" spans="1:8" ht="15" customHeight="1" thickBot="1">
      <c r="A126" s="24"/>
      <c r="B126" s="15"/>
      <c r="C126" s="16" t="s">
        <v>176</v>
      </c>
      <c r="D126" s="19">
        <v>532600</v>
      </c>
      <c r="E126" s="19">
        <v>532600</v>
      </c>
      <c r="F126" s="19">
        <v>172551</v>
      </c>
      <c r="G126" s="53">
        <f t="shared" si="5"/>
        <v>32.39785955689072</v>
      </c>
      <c r="H126" s="41">
        <f t="shared" si="6"/>
        <v>0.6859705737622606</v>
      </c>
    </row>
    <row r="127" spans="1:8" ht="15" customHeight="1" thickBot="1">
      <c r="A127" s="24"/>
      <c r="B127" s="15" t="s">
        <v>117</v>
      </c>
      <c r="C127" s="16" t="s">
        <v>118</v>
      </c>
      <c r="D127" s="19">
        <f>D128</f>
        <v>8549672</v>
      </c>
      <c r="E127" s="19">
        <f>E128</f>
        <v>8957097</v>
      </c>
      <c r="F127" s="19">
        <f>F128</f>
        <v>4780907</v>
      </c>
      <c r="G127" s="53">
        <f aca="true" t="shared" si="7" ref="G127:G187">(F127/E127)*100</f>
        <v>53.3756305195757</v>
      </c>
      <c r="H127" s="41">
        <f t="shared" si="6"/>
        <v>19.00633156512572</v>
      </c>
    </row>
    <row r="128" spans="1:8" ht="15" customHeight="1" thickBot="1">
      <c r="A128" s="24"/>
      <c r="B128" s="15"/>
      <c r="C128" s="16" t="s">
        <v>16</v>
      </c>
      <c r="D128" s="19">
        <v>8549672</v>
      </c>
      <c r="E128" s="19">
        <v>8957097</v>
      </c>
      <c r="F128" s="19">
        <v>4780907</v>
      </c>
      <c r="G128" s="53">
        <f t="shared" si="7"/>
        <v>53.3756305195757</v>
      </c>
      <c r="H128" s="41">
        <f t="shared" si="6"/>
        <v>19.00633156512572</v>
      </c>
    </row>
    <row r="129" spans="1:8" ht="15" customHeight="1" thickBot="1">
      <c r="A129" s="24"/>
      <c r="B129" s="15"/>
      <c r="C129" s="16" t="s">
        <v>26</v>
      </c>
      <c r="D129" s="19">
        <v>5377755</v>
      </c>
      <c r="E129" s="19">
        <v>5407946</v>
      </c>
      <c r="F129" s="19">
        <v>2762987</v>
      </c>
      <c r="G129" s="53">
        <f t="shared" si="7"/>
        <v>51.09124610341893</v>
      </c>
      <c r="H129" s="41">
        <f t="shared" si="6"/>
        <v>10.984159916127217</v>
      </c>
    </row>
    <row r="130" spans="1:8" ht="15" customHeight="1" thickBot="1">
      <c r="A130" s="25"/>
      <c r="B130" s="16"/>
      <c r="C130" s="21" t="s">
        <v>184</v>
      </c>
      <c r="D130" s="19">
        <v>989355</v>
      </c>
      <c r="E130" s="19">
        <v>1031423</v>
      </c>
      <c r="F130" s="19">
        <v>572068</v>
      </c>
      <c r="G130" s="53">
        <f t="shared" si="7"/>
        <v>55.463956107242126</v>
      </c>
      <c r="H130" s="41">
        <f t="shared" si="6"/>
        <v>2.2742366847542406</v>
      </c>
    </row>
    <row r="131" spans="1:8" ht="15" customHeight="1" thickBot="1">
      <c r="A131" s="24"/>
      <c r="B131" s="15" t="s">
        <v>119</v>
      </c>
      <c r="C131" s="16" t="s">
        <v>120</v>
      </c>
      <c r="D131" s="19">
        <f>D132</f>
        <v>1789000</v>
      </c>
      <c r="E131" s="19">
        <f>E132</f>
        <v>1776000</v>
      </c>
      <c r="F131" s="19">
        <f>F132</f>
        <v>802013</v>
      </c>
      <c r="G131" s="53">
        <f t="shared" si="7"/>
        <v>45.15838963963964</v>
      </c>
      <c r="H131" s="41">
        <f t="shared" si="6"/>
        <v>3.188375134162027</v>
      </c>
    </row>
    <row r="132" spans="1:8" ht="15" customHeight="1" thickBot="1">
      <c r="A132" s="24"/>
      <c r="B132" s="15"/>
      <c r="C132" s="16" t="s">
        <v>16</v>
      </c>
      <c r="D132" s="19">
        <v>1789000</v>
      </c>
      <c r="E132" s="19">
        <v>1776000</v>
      </c>
      <c r="F132" s="19">
        <v>802013</v>
      </c>
      <c r="G132" s="53">
        <f t="shared" si="7"/>
        <v>45.15838963963964</v>
      </c>
      <c r="H132" s="41">
        <f t="shared" si="6"/>
        <v>3.188375134162027</v>
      </c>
    </row>
    <row r="133" spans="1:8" ht="15" customHeight="1" thickBot="1">
      <c r="A133" s="24"/>
      <c r="B133" s="15"/>
      <c r="C133" s="16" t="s">
        <v>121</v>
      </c>
      <c r="D133" s="19">
        <v>143800</v>
      </c>
      <c r="E133" s="19">
        <v>143800</v>
      </c>
      <c r="F133" s="19">
        <v>58652</v>
      </c>
      <c r="G133" s="53">
        <f t="shared" si="7"/>
        <v>40.78720445062587</v>
      </c>
      <c r="H133" s="41">
        <f t="shared" si="6"/>
        <v>0.23316901143606303</v>
      </c>
    </row>
    <row r="134" spans="1:8" ht="15" customHeight="1" thickBot="1">
      <c r="A134" s="24"/>
      <c r="B134" s="15"/>
      <c r="C134" s="16" t="s">
        <v>198</v>
      </c>
      <c r="D134" s="19">
        <v>129200</v>
      </c>
      <c r="E134" s="19">
        <v>129200</v>
      </c>
      <c r="F134" s="19">
        <v>35648</v>
      </c>
      <c r="G134" s="53">
        <f t="shared" si="7"/>
        <v>27.591331269349844</v>
      </c>
      <c r="H134" s="41">
        <f t="shared" si="6"/>
        <v>0.1417173995715879</v>
      </c>
    </row>
    <row r="135" spans="1:8" ht="15" customHeight="1" thickBot="1">
      <c r="A135" s="24"/>
      <c r="B135" s="15" t="s">
        <v>122</v>
      </c>
      <c r="C135" s="16" t="s">
        <v>123</v>
      </c>
      <c r="D135" s="19">
        <f>D136</f>
        <v>595500</v>
      </c>
      <c r="E135" s="19">
        <f>E136</f>
        <v>597500</v>
      </c>
      <c r="F135" s="19">
        <f>F136</f>
        <v>282192</v>
      </c>
      <c r="G135" s="53">
        <f t="shared" si="7"/>
        <v>47.22878661087866</v>
      </c>
      <c r="H135" s="41">
        <f t="shared" si="6"/>
        <v>1.1218446033411562</v>
      </c>
    </row>
    <row r="136" spans="1:8" ht="15" customHeight="1" thickBot="1">
      <c r="A136" s="24"/>
      <c r="B136" s="15"/>
      <c r="C136" s="16" t="s">
        <v>16</v>
      </c>
      <c r="D136" s="19">
        <v>595500</v>
      </c>
      <c r="E136" s="19">
        <v>597500</v>
      </c>
      <c r="F136" s="19">
        <v>282192</v>
      </c>
      <c r="G136" s="53">
        <f t="shared" si="7"/>
        <v>47.22878661087866</v>
      </c>
      <c r="H136" s="41">
        <f t="shared" si="6"/>
        <v>1.1218446033411562</v>
      </c>
    </row>
    <row r="137" spans="1:8" ht="15" customHeight="1" thickBot="1">
      <c r="A137" s="24"/>
      <c r="B137" s="15"/>
      <c r="C137" s="16" t="s">
        <v>121</v>
      </c>
      <c r="D137" s="19">
        <v>500300</v>
      </c>
      <c r="E137" s="19">
        <v>500700</v>
      </c>
      <c r="F137" s="19">
        <v>233514</v>
      </c>
      <c r="G137" s="53">
        <f t="shared" si="7"/>
        <v>46.63750748951468</v>
      </c>
      <c r="H137" s="41">
        <f aca="true" t="shared" si="8" ref="H137:H199">SUM((F137/25154286)*100)</f>
        <v>0.928326886320685</v>
      </c>
    </row>
    <row r="138" spans="1:8" ht="29.25" customHeight="1" thickBot="1">
      <c r="A138" s="24"/>
      <c r="B138" s="15">
        <v>85220</v>
      </c>
      <c r="C138" s="16" t="s">
        <v>192</v>
      </c>
      <c r="D138" s="19">
        <f>D139</f>
        <v>40000</v>
      </c>
      <c r="E138" s="19">
        <f>E139</f>
        <v>40000</v>
      </c>
      <c r="F138" s="19">
        <f>F139</f>
        <v>20000</v>
      </c>
      <c r="G138" s="53">
        <f t="shared" si="7"/>
        <v>50</v>
      </c>
      <c r="H138" s="41">
        <f t="shared" si="8"/>
        <v>0.07950931304510095</v>
      </c>
    </row>
    <row r="139" spans="1:8" ht="15" customHeight="1" thickBot="1">
      <c r="A139" s="24"/>
      <c r="B139" s="15"/>
      <c r="C139" s="16" t="s">
        <v>16</v>
      </c>
      <c r="D139" s="19">
        <v>40000</v>
      </c>
      <c r="E139" s="19">
        <f>E140</f>
        <v>40000</v>
      </c>
      <c r="F139" s="19">
        <f>F140</f>
        <v>20000</v>
      </c>
      <c r="G139" s="53">
        <f t="shared" si="7"/>
        <v>50</v>
      </c>
      <c r="H139" s="41">
        <f t="shared" si="8"/>
        <v>0.07950931304510095</v>
      </c>
    </row>
    <row r="140" spans="1:8" ht="15" customHeight="1" thickBot="1">
      <c r="A140" s="24"/>
      <c r="B140" s="15"/>
      <c r="C140" s="16" t="s">
        <v>194</v>
      </c>
      <c r="D140" s="19">
        <f>D139</f>
        <v>40000</v>
      </c>
      <c r="E140" s="19">
        <v>40000</v>
      </c>
      <c r="F140" s="19">
        <v>20000</v>
      </c>
      <c r="G140" s="53">
        <f t="shared" si="7"/>
        <v>50</v>
      </c>
      <c r="H140" s="41">
        <f t="shared" si="8"/>
        <v>0.07950931304510095</v>
      </c>
    </row>
    <row r="141" spans="1:10" ht="15" customHeight="1" thickBot="1">
      <c r="A141" s="24"/>
      <c r="B141" s="15" t="s">
        <v>124</v>
      </c>
      <c r="C141" s="16" t="s">
        <v>11</v>
      </c>
      <c r="D141" s="19">
        <f>D142</f>
        <v>6035</v>
      </c>
      <c r="E141" s="19">
        <f>E142</f>
        <v>5712</v>
      </c>
      <c r="F141" s="19">
        <f>F142</f>
        <v>4300</v>
      </c>
      <c r="G141" s="53">
        <f t="shared" si="7"/>
        <v>75.28011204481793</v>
      </c>
      <c r="H141" s="41">
        <f t="shared" si="8"/>
        <v>0.017094502304696703</v>
      </c>
      <c r="J141" s="57"/>
    </row>
    <row r="142" spans="1:8" ht="15" customHeight="1" thickBot="1">
      <c r="A142" s="24"/>
      <c r="B142" s="15"/>
      <c r="C142" s="16" t="s">
        <v>16</v>
      </c>
      <c r="D142" s="19">
        <v>6035</v>
      </c>
      <c r="E142" s="19">
        <v>5712</v>
      </c>
      <c r="F142" s="19">
        <v>4300</v>
      </c>
      <c r="G142" s="53">
        <f t="shared" si="7"/>
        <v>75.28011204481793</v>
      </c>
      <c r="H142" s="41">
        <f t="shared" si="8"/>
        <v>0.017094502304696703</v>
      </c>
    </row>
    <row r="143" spans="1:8" ht="30" customHeight="1" thickBot="1">
      <c r="A143" s="23" t="s">
        <v>125</v>
      </c>
      <c r="B143" s="12"/>
      <c r="C143" s="13" t="s">
        <v>126</v>
      </c>
      <c r="D143" s="18">
        <f>D144+D147</f>
        <v>3580440</v>
      </c>
      <c r="E143" s="18">
        <f>E144+E147+E150</f>
        <v>3581240</v>
      </c>
      <c r="F143" s="18">
        <f>F144+F147+F150</f>
        <v>1611912</v>
      </c>
      <c r="G143" s="53">
        <f t="shared" si="7"/>
        <v>45.00988484435558</v>
      </c>
      <c r="H143" s="41">
        <f t="shared" si="8"/>
        <v>6.408100790457738</v>
      </c>
    </row>
    <row r="144" spans="1:8" ht="15" customHeight="1" thickBot="1">
      <c r="A144" s="24"/>
      <c r="B144" s="15" t="s">
        <v>127</v>
      </c>
      <c r="C144" s="16" t="s">
        <v>128</v>
      </c>
      <c r="D144" s="20">
        <f aca="true" t="shared" si="9" ref="D144:F145">D145</f>
        <v>29100</v>
      </c>
      <c r="E144" s="20">
        <f t="shared" si="9"/>
        <v>29100</v>
      </c>
      <c r="F144" s="20">
        <f t="shared" si="9"/>
        <v>11508</v>
      </c>
      <c r="G144" s="53">
        <f t="shared" si="7"/>
        <v>39.54639175257732</v>
      </c>
      <c r="H144" s="41">
        <f t="shared" si="8"/>
        <v>0.04574965872615108</v>
      </c>
    </row>
    <row r="145" spans="1:8" ht="15" customHeight="1" thickBot="1">
      <c r="A145" s="24"/>
      <c r="B145" s="15"/>
      <c r="C145" s="16" t="s">
        <v>58</v>
      </c>
      <c r="D145" s="20">
        <f t="shared" si="9"/>
        <v>29100</v>
      </c>
      <c r="E145" s="20">
        <f t="shared" si="9"/>
        <v>29100</v>
      </c>
      <c r="F145" s="20">
        <f t="shared" si="9"/>
        <v>11508</v>
      </c>
      <c r="G145" s="53">
        <f t="shared" si="7"/>
        <v>39.54639175257732</v>
      </c>
      <c r="H145" s="41">
        <f t="shared" si="8"/>
        <v>0.04574965872615108</v>
      </c>
    </row>
    <row r="146" spans="1:8" ht="15" customHeight="1" thickBot="1">
      <c r="A146" s="24"/>
      <c r="B146" s="15"/>
      <c r="C146" s="16" t="s">
        <v>214</v>
      </c>
      <c r="D146" s="20">
        <v>29100</v>
      </c>
      <c r="E146" s="20">
        <v>29100</v>
      </c>
      <c r="F146" s="20">
        <v>11508</v>
      </c>
      <c r="G146" s="53">
        <f t="shared" si="7"/>
        <v>39.54639175257732</v>
      </c>
      <c r="H146" s="41">
        <f t="shared" si="8"/>
        <v>0.04574965872615108</v>
      </c>
    </row>
    <row r="147" spans="1:8" ht="15" customHeight="1" thickBot="1">
      <c r="A147" s="24"/>
      <c r="B147" s="15" t="s">
        <v>129</v>
      </c>
      <c r="C147" s="16" t="s">
        <v>130</v>
      </c>
      <c r="D147" s="19">
        <f>D148</f>
        <v>3551340</v>
      </c>
      <c r="E147" s="19">
        <f>E148</f>
        <v>3551340</v>
      </c>
      <c r="F147" s="19">
        <f>F148</f>
        <v>1599604</v>
      </c>
      <c r="G147" s="53">
        <f t="shared" si="7"/>
        <v>45.04226573631362</v>
      </c>
      <c r="H147" s="41">
        <f t="shared" si="8"/>
        <v>6.359170759209783</v>
      </c>
    </row>
    <row r="148" spans="1:8" ht="15" customHeight="1" thickBot="1">
      <c r="A148" s="24"/>
      <c r="B148" s="15"/>
      <c r="C148" s="16" t="s">
        <v>16</v>
      </c>
      <c r="D148" s="19">
        <v>3551340</v>
      </c>
      <c r="E148" s="19">
        <v>3551340</v>
      </c>
      <c r="F148" s="19">
        <v>1599604</v>
      </c>
      <c r="G148" s="53">
        <f t="shared" si="7"/>
        <v>45.04226573631362</v>
      </c>
      <c r="H148" s="41">
        <f t="shared" si="8"/>
        <v>6.359170759209783</v>
      </c>
    </row>
    <row r="149" spans="1:8" ht="15" customHeight="1" thickBot="1">
      <c r="A149" s="24"/>
      <c r="B149" s="15"/>
      <c r="C149" s="16" t="s">
        <v>26</v>
      </c>
      <c r="D149" s="19">
        <v>3138242</v>
      </c>
      <c r="E149" s="19">
        <v>3138242</v>
      </c>
      <c r="F149" s="19">
        <v>1362558</v>
      </c>
      <c r="G149" s="53">
        <f t="shared" si="7"/>
        <v>43.41787535824197</v>
      </c>
      <c r="H149" s="41">
        <f t="shared" si="8"/>
        <v>5.4168025282053325</v>
      </c>
    </row>
    <row r="150" spans="1:8" ht="15" customHeight="1" thickBot="1">
      <c r="A150" s="24"/>
      <c r="B150" s="15">
        <v>85395</v>
      </c>
      <c r="C150" s="16" t="s">
        <v>11</v>
      </c>
      <c r="D150" s="19">
        <v>0</v>
      </c>
      <c r="E150" s="19">
        <f>E151</f>
        <v>800</v>
      </c>
      <c r="F150" s="19">
        <f>F151</f>
        <v>800</v>
      </c>
      <c r="G150" s="53">
        <f t="shared" si="7"/>
        <v>100</v>
      </c>
      <c r="H150" s="41">
        <f t="shared" si="8"/>
        <v>0.003180372521804038</v>
      </c>
    </row>
    <row r="151" spans="1:8" ht="15" customHeight="1" thickBot="1">
      <c r="A151" s="24"/>
      <c r="B151" s="15"/>
      <c r="C151" s="16" t="s">
        <v>16</v>
      </c>
      <c r="D151" s="19">
        <v>0</v>
      </c>
      <c r="E151" s="19">
        <v>800</v>
      </c>
      <c r="F151" s="19">
        <v>800</v>
      </c>
      <c r="G151" s="53">
        <f t="shared" si="7"/>
        <v>100</v>
      </c>
      <c r="H151" s="41">
        <f t="shared" si="8"/>
        <v>0.003180372521804038</v>
      </c>
    </row>
    <row r="152" spans="1:8" ht="15" customHeight="1" thickBot="1">
      <c r="A152" s="23" t="s">
        <v>131</v>
      </c>
      <c r="B152" s="12"/>
      <c r="C152" s="13" t="s">
        <v>132</v>
      </c>
      <c r="D152" s="18">
        <f>D153+D157+D160+D163+D167+D169+D173+D177+D180+D182</f>
        <v>7345353</v>
      </c>
      <c r="E152" s="18">
        <f>E153+E157+E160+E163+E167+E169+E173+E177+E180+E182</f>
        <v>7779213</v>
      </c>
      <c r="F152" s="18">
        <f>F153+F157+F160+F163+F167+F169+F173+F177+F180+F182</f>
        <v>3482263</v>
      </c>
      <c r="G152" s="53">
        <f t="shared" si="7"/>
        <v>44.76369267688132</v>
      </c>
      <c r="H152" s="41">
        <f t="shared" si="8"/>
        <v>13.843616948618617</v>
      </c>
    </row>
    <row r="153" spans="1:8" ht="15" customHeight="1" thickBot="1">
      <c r="A153" s="24"/>
      <c r="B153" s="15" t="s">
        <v>133</v>
      </c>
      <c r="C153" s="16" t="s">
        <v>134</v>
      </c>
      <c r="D153" s="19">
        <f>D154+D156</f>
        <v>654657</v>
      </c>
      <c r="E153" s="19">
        <f>E154</f>
        <v>522230</v>
      </c>
      <c r="F153" s="19">
        <f>F154</f>
        <v>285531</v>
      </c>
      <c r="G153" s="53">
        <f t="shared" si="7"/>
        <v>54.675334622675834</v>
      </c>
      <c r="H153" s="41">
        <f t="shared" si="8"/>
        <v>1.1351186831540359</v>
      </c>
    </row>
    <row r="154" spans="1:8" ht="15" customHeight="1" thickBot="1">
      <c r="A154" s="24"/>
      <c r="B154" s="15"/>
      <c r="C154" s="16" t="s">
        <v>16</v>
      </c>
      <c r="D154" s="19">
        <v>632157</v>
      </c>
      <c r="E154" s="19">
        <v>522230</v>
      </c>
      <c r="F154" s="19">
        <v>285531</v>
      </c>
      <c r="G154" s="53">
        <f t="shared" si="7"/>
        <v>54.675334622675834</v>
      </c>
      <c r="H154" s="41">
        <f t="shared" si="8"/>
        <v>1.1351186831540359</v>
      </c>
    </row>
    <row r="155" spans="1:8" ht="15" customHeight="1" thickBot="1">
      <c r="A155" s="24"/>
      <c r="B155" s="15"/>
      <c r="C155" s="16" t="s">
        <v>26</v>
      </c>
      <c r="D155" s="19">
        <v>209990</v>
      </c>
      <c r="E155" s="19">
        <v>209990</v>
      </c>
      <c r="F155" s="19">
        <v>91827</v>
      </c>
      <c r="G155" s="53">
        <f t="shared" si="7"/>
        <v>43.72922520120006</v>
      </c>
      <c r="H155" s="41">
        <f t="shared" si="8"/>
        <v>0.3650550844496242</v>
      </c>
    </row>
    <row r="156" spans="1:8" ht="15" customHeight="1" thickBot="1">
      <c r="A156" s="24"/>
      <c r="B156" s="15"/>
      <c r="C156" s="16" t="s">
        <v>67</v>
      </c>
      <c r="D156" s="19">
        <v>22500</v>
      </c>
      <c r="E156" s="19">
        <v>0</v>
      </c>
      <c r="F156" s="19">
        <v>0</v>
      </c>
      <c r="G156" s="53">
        <v>0</v>
      </c>
      <c r="H156" s="41">
        <f t="shared" si="8"/>
        <v>0</v>
      </c>
    </row>
    <row r="157" spans="1:8" ht="28.5" customHeight="1" thickBot="1">
      <c r="A157" s="24"/>
      <c r="B157" s="15" t="s">
        <v>135</v>
      </c>
      <c r="C157" s="16" t="s">
        <v>136</v>
      </c>
      <c r="D157" s="19">
        <f>D158</f>
        <v>916540</v>
      </c>
      <c r="E157" s="19">
        <f>E158</f>
        <v>975119</v>
      </c>
      <c r="F157" s="19">
        <f>F158</f>
        <v>465721</v>
      </c>
      <c r="G157" s="53">
        <f t="shared" si="7"/>
        <v>47.76042718888669</v>
      </c>
      <c r="H157" s="41">
        <f t="shared" si="8"/>
        <v>1.8514578390338727</v>
      </c>
    </row>
    <row r="158" spans="1:8" ht="15" customHeight="1" thickBot="1">
      <c r="A158" s="24"/>
      <c r="B158" s="15"/>
      <c r="C158" s="16" t="s">
        <v>16</v>
      </c>
      <c r="D158" s="19">
        <v>916540</v>
      </c>
      <c r="E158" s="19">
        <v>975119</v>
      </c>
      <c r="F158" s="19">
        <v>465721</v>
      </c>
      <c r="G158" s="53">
        <f t="shared" si="7"/>
        <v>47.76042718888669</v>
      </c>
      <c r="H158" s="41">
        <f t="shared" si="8"/>
        <v>1.8514578390338727</v>
      </c>
    </row>
    <row r="159" spans="1:8" ht="15" customHeight="1" thickBot="1">
      <c r="A159" s="24"/>
      <c r="B159" s="15"/>
      <c r="C159" s="16" t="s">
        <v>26</v>
      </c>
      <c r="D159" s="19">
        <v>793034</v>
      </c>
      <c r="E159" s="19">
        <v>849713</v>
      </c>
      <c r="F159" s="19">
        <v>387564</v>
      </c>
      <c r="G159" s="53">
        <f t="shared" si="7"/>
        <v>45.61116518165546</v>
      </c>
      <c r="H159" s="41">
        <f t="shared" si="8"/>
        <v>1.540747370050575</v>
      </c>
    </row>
    <row r="160" spans="1:8" ht="15" customHeight="1" thickBot="1">
      <c r="A160" s="24"/>
      <c r="B160" s="15" t="s">
        <v>137</v>
      </c>
      <c r="C160" s="16" t="s">
        <v>138</v>
      </c>
      <c r="D160" s="19">
        <f>D161</f>
        <v>414205</v>
      </c>
      <c r="E160" s="19">
        <f>E161</f>
        <v>538552</v>
      </c>
      <c r="F160" s="19">
        <f>F161</f>
        <v>198057</v>
      </c>
      <c r="G160" s="53">
        <f t="shared" si="7"/>
        <v>36.77583594527548</v>
      </c>
      <c r="H160" s="41">
        <f t="shared" si="8"/>
        <v>0.7873688006886778</v>
      </c>
    </row>
    <row r="161" spans="1:8" ht="15" customHeight="1" thickBot="1">
      <c r="A161" s="24"/>
      <c r="B161" s="15"/>
      <c r="C161" s="16" t="s">
        <v>16</v>
      </c>
      <c r="D161" s="19">
        <v>414205</v>
      </c>
      <c r="E161" s="19">
        <v>538552</v>
      </c>
      <c r="F161" s="19">
        <v>198057</v>
      </c>
      <c r="G161" s="53">
        <f t="shared" si="7"/>
        <v>36.77583594527548</v>
      </c>
      <c r="H161" s="41">
        <f t="shared" si="8"/>
        <v>0.7873688006886778</v>
      </c>
    </row>
    <row r="162" spans="1:8" ht="15" customHeight="1" thickBot="1">
      <c r="A162" s="24"/>
      <c r="B162" s="15"/>
      <c r="C162" s="16" t="s">
        <v>26</v>
      </c>
      <c r="D162" s="19">
        <v>263420</v>
      </c>
      <c r="E162" s="19">
        <v>279867</v>
      </c>
      <c r="F162" s="19">
        <v>132337</v>
      </c>
      <c r="G162" s="53">
        <f t="shared" si="7"/>
        <v>47.285674981330416</v>
      </c>
      <c r="H162" s="41">
        <f t="shared" si="8"/>
        <v>0.5261011980224762</v>
      </c>
    </row>
    <row r="163" spans="1:8" ht="15" customHeight="1" thickBot="1">
      <c r="A163" s="24"/>
      <c r="B163" s="15" t="s">
        <v>139</v>
      </c>
      <c r="C163" s="16" t="s">
        <v>140</v>
      </c>
      <c r="D163" s="19">
        <f>D164+D166</f>
        <v>2474086</v>
      </c>
      <c r="E163" s="19">
        <f>E164+E166</f>
        <v>2752284</v>
      </c>
      <c r="F163" s="19">
        <v>1209601</v>
      </c>
      <c r="G163" s="53">
        <f t="shared" si="7"/>
        <v>43.94898927581601</v>
      </c>
      <c r="H163" s="41">
        <f t="shared" si="8"/>
        <v>4.808727228433357</v>
      </c>
    </row>
    <row r="164" spans="1:8" ht="15" customHeight="1" thickBot="1">
      <c r="A164" s="24"/>
      <c r="B164" s="15"/>
      <c r="C164" s="16" t="s">
        <v>16</v>
      </c>
      <c r="D164" s="19">
        <v>2446086</v>
      </c>
      <c r="E164" s="19">
        <v>2744284</v>
      </c>
      <c r="F164" s="19">
        <f>F163-F166</f>
        <v>1203037</v>
      </c>
      <c r="G164" s="53">
        <f t="shared" si="7"/>
        <v>43.83791910749762</v>
      </c>
      <c r="H164" s="41">
        <f t="shared" si="8"/>
        <v>4.782632271891956</v>
      </c>
    </row>
    <row r="165" spans="1:8" ht="15" customHeight="1" thickBot="1">
      <c r="A165" s="24"/>
      <c r="B165" s="15"/>
      <c r="C165" s="16" t="s">
        <v>26</v>
      </c>
      <c r="D165" s="19">
        <v>1519700</v>
      </c>
      <c r="E165" s="19">
        <v>1691454</v>
      </c>
      <c r="F165" s="19">
        <v>747630</v>
      </c>
      <c r="G165" s="53">
        <f t="shared" si="7"/>
        <v>44.20043347321298</v>
      </c>
      <c r="H165" s="41">
        <f t="shared" si="8"/>
        <v>2.9721773855954408</v>
      </c>
    </row>
    <row r="166" spans="1:8" ht="15" customHeight="1" thickBot="1">
      <c r="A166" s="24"/>
      <c r="B166" s="15"/>
      <c r="C166" s="16" t="s">
        <v>67</v>
      </c>
      <c r="D166" s="19">
        <v>28000</v>
      </c>
      <c r="E166" s="19">
        <v>8000</v>
      </c>
      <c r="F166" s="19">
        <v>6564</v>
      </c>
      <c r="G166" s="53">
        <f t="shared" si="7"/>
        <v>82.05</v>
      </c>
      <c r="H166" s="41">
        <f t="shared" si="8"/>
        <v>0.026094956541402127</v>
      </c>
    </row>
    <row r="167" spans="1:8" ht="15" customHeight="1" thickBot="1">
      <c r="A167" s="24"/>
      <c r="B167" s="15" t="s">
        <v>141</v>
      </c>
      <c r="C167" s="16" t="s">
        <v>142</v>
      </c>
      <c r="D167" s="19">
        <f>D168</f>
        <v>30024</v>
      </c>
      <c r="E167" s="19">
        <f>E168</f>
        <v>55024</v>
      </c>
      <c r="F167" s="19">
        <f>F168</f>
        <v>43165</v>
      </c>
      <c r="G167" s="53">
        <f t="shared" si="7"/>
        <v>78.44758650770572</v>
      </c>
      <c r="H167" s="41">
        <f t="shared" si="8"/>
        <v>0.1716009748795891</v>
      </c>
    </row>
    <row r="168" spans="1:8" ht="15" customHeight="1" thickBot="1">
      <c r="A168" s="24"/>
      <c r="B168" s="15"/>
      <c r="C168" s="16" t="s">
        <v>16</v>
      </c>
      <c r="D168" s="19">
        <v>30024</v>
      </c>
      <c r="E168" s="19">
        <v>55024</v>
      </c>
      <c r="F168" s="19">
        <v>43165</v>
      </c>
      <c r="G168" s="53">
        <f t="shared" si="7"/>
        <v>78.44758650770572</v>
      </c>
      <c r="H168" s="41">
        <f t="shared" si="8"/>
        <v>0.1716009748795891</v>
      </c>
    </row>
    <row r="169" spans="1:8" ht="15" customHeight="1" thickBot="1">
      <c r="A169" s="24"/>
      <c r="B169" s="15" t="s">
        <v>143</v>
      </c>
      <c r="C169" s="16" t="s">
        <v>144</v>
      </c>
      <c r="D169" s="19">
        <f>D170</f>
        <v>272401</v>
      </c>
      <c r="E169" s="19">
        <f>E170</f>
        <v>310601</v>
      </c>
      <c r="F169" s="19">
        <f>F170</f>
        <v>127740</v>
      </c>
      <c r="G169" s="53">
        <f t="shared" si="7"/>
        <v>41.12671884507777</v>
      </c>
      <c r="H169" s="41">
        <f t="shared" si="8"/>
        <v>0.5078259824190597</v>
      </c>
    </row>
    <row r="170" spans="1:8" ht="15" customHeight="1" thickBot="1">
      <c r="A170" s="24"/>
      <c r="B170" s="15"/>
      <c r="C170" s="16" t="s">
        <v>16</v>
      </c>
      <c r="D170" s="19">
        <v>272401</v>
      </c>
      <c r="E170" s="19">
        <v>310601</v>
      </c>
      <c r="F170" s="19">
        <v>127740</v>
      </c>
      <c r="G170" s="53">
        <f t="shared" si="7"/>
        <v>41.12671884507777</v>
      </c>
      <c r="H170" s="41">
        <f t="shared" si="8"/>
        <v>0.5078259824190597</v>
      </c>
    </row>
    <row r="171" spans="1:8" ht="15" customHeight="1" thickBot="1">
      <c r="A171" s="24"/>
      <c r="B171" s="15"/>
      <c r="C171" s="16" t="s">
        <v>145</v>
      </c>
      <c r="D171" s="19">
        <v>104748</v>
      </c>
      <c r="E171" s="19">
        <v>128837</v>
      </c>
      <c r="F171" s="19">
        <v>55625</v>
      </c>
      <c r="G171" s="53">
        <f t="shared" si="7"/>
        <v>43.17470912858884</v>
      </c>
      <c r="H171" s="41">
        <f t="shared" si="8"/>
        <v>0.221135276906687</v>
      </c>
    </row>
    <row r="172" spans="1:8" ht="15" customHeight="1" thickBot="1">
      <c r="A172" s="24"/>
      <c r="B172" s="15"/>
      <c r="C172" s="16" t="s">
        <v>202</v>
      </c>
      <c r="D172" s="19">
        <v>117509</v>
      </c>
      <c r="E172" s="19">
        <v>117070</v>
      </c>
      <c r="F172" s="19">
        <v>58534</v>
      </c>
      <c r="G172" s="53">
        <f t="shared" si="7"/>
        <v>49.999145810199025</v>
      </c>
      <c r="H172" s="41">
        <f t="shared" si="8"/>
        <v>0.2326999064890969</v>
      </c>
    </row>
    <row r="173" spans="1:8" ht="15" customHeight="1" thickBot="1">
      <c r="A173" s="24"/>
      <c r="B173" s="15">
        <v>85420</v>
      </c>
      <c r="C173" s="16" t="s">
        <v>182</v>
      </c>
      <c r="D173" s="19">
        <f>D174+D176</f>
        <v>1223073</v>
      </c>
      <c r="E173" s="19">
        <f>E174+E176</f>
        <v>1236211</v>
      </c>
      <c r="F173" s="19">
        <f>F174</f>
        <v>509286</v>
      </c>
      <c r="G173" s="53">
        <f t="shared" si="7"/>
        <v>41.19733605347307</v>
      </c>
      <c r="H173" s="41">
        <f t="shared" si="8"/>
        <v>2.0246490001743638</v>
      </c>
    </row>
    <row r="174" spans="1:8" ht="15" customHeight="1" thickBot="1">
      <c r="A174" s="24"/>
      <c r="B174" s="15"/>
      <c r="C174" s="16" t="s">
        <v>16</v>
      </c>
      <c r="D174" s="19">
        <v>1223073</v>
      </c>
      <c r="E174" s="19">
        <v>1205211</v>
      </c>
      <c r="F174" s="19">
        <v>509286</v>
      </c>
      <c r="G174" s="53">
        <f t="shared" si="7"/>
        <v>42.25699898192101</v>
      </c>
      <c r="H174" s="41">
        <f t="shared" si="8"/>
        <v>2.0246490001743638</v>
      </c>
    </row>
    <row r="175" spans="1:8" ht="15" customHeight="1" thickBot="1">
      <c r="A175" s="24"/>
      <c r="B175" s="15"/>
      <c r="C175" s="16" t="s">
        <v>145</v>
      </c>
      <c r="D175" s="19">
        <v>911366</v>
      </c>
      <c r="E175" s="19">
        <v>882749</v>
      </c>
      <c r="F175" s="19">
        <v>374365</v>
      </c>
      <c r="G175" s="53">
        <f t="shared" si="7"/>
        <v>42.408997348057035</v>
      </c>
      <c r="H175" s="41">
        <f t="shared" si="8"/>
        <v>1.4882751989064609</v>
      </c>
    </row>
    <row r="176" spans="1:8" ht="15" customHeight="1" thickBot="1">
      <c r="A176" s="24"/>
      <c r="B176" s="15"/>
      <c r="C176" s="16" t="s">
        <v>189</v>
      </c>
      <c r="D176" s="19">
        <v>0</v>
      </c>
      <c r="E176" s="19">
        <v>31000</v>
      </c>
      <c r="F176" s="19">
        <v>0</v>
      </c>
      <c r="G176" s="53">
        <f t="shared" si="7"/>
        <v>0</v>
      </c>
      <c r="H176" s="41">
        <f t="shared" si="8"/>
        <v>0</v>
      </c>
    </row>
    <row r="177" spans="1:8" ht="15" customHeight="1" thickBot="1">
      <c r="A177" s="24"/>
      <c r="B177" s="15">
        <v>85421</v>
      </c>
      <c r="C177" s="16" t="s">
        <v>183</v>
      </c>
      <c r="D177" s="19">
        <f>D178</f>
        <v>1285787</v>
      </c>
      <c r="E177" s="19">
        <f>E178</f>
        <v>1300280</v>
      </c>
      <c r="F177" s="19">
        <f>F178</f>
        <v>607627</v>
      </c>
      <c r="G177" s="53">
        <f t="shared" si="7"/>
        <v>46.7304734364906</v>
      </c>
      <c r="H177" s="41">
        <f t="shared" si="8"/>
        <v>2.4156002678827773</v>
      </c>
    </row>
    <row r="178" spans="1:8" ht="15" customHeight="1" thickBot="1">
      <c r="A178" s="24"/>
      <c r="B178" s="15"/>
      <c r="C178" s="16" t="s">
        <v>16</v>
      </c>
      <c r="D178" s="19">
        <v>1285787</v>
      </c>
      <c r="E178" s="19">
        <v>1300280</v>
      </c>
      <c r="F178" s="19">
        <v>607627</v>
      </c>
      <c r="G178" s="53">
        <f t="shared" si="7"/>
        <v>46.7304734364906</v>
      </c>
      <c r="H178" s="41">
        <f t="shared" si="8"/>
        <v>2.4156002678827773</v>
      </c>
    </row>
    <row r="179" spans="1:8" ht="15" customHeight="1" thickBot="1">
      <c r="A179" s="24"/>
      <c r="B179" s="15"/>
      <c r="C179" s="16" t="s">
        <v>145</v>
      </c>
      <c r="D179" s="19">
        <v>964713</v>
      </c>
      <c r="E179" s="19">
        <v>974206</v>
      </c>
      <c r="F179" s="19">
        <v>466274</v>
      </c>
      <c r="G179" s="53">
        <f t="shared" si="7"/>
        <v>47.86195116843871</v>
      </c>
      <c r="H179" s="41">
        <f t="shared" si="8"/>
        <v>1.8536562715395697</v>
      </c>
    </row>
    <row r="180" spans="1:8" ht="15" customHeight="1" thickBot="1">
      <c r="A180" s="23"/>
      <c r="B180" s="15" t="s">
        <v>146</v>
      </c>
      <c r="C180" s="16" t="s">
        <v>101</v>
      </c>
      <c r="D180" s="19">
        <f>D181</f>
        <v>23605</v>
      </c>
      <c r="E180" s="19">
        <f>E181</f>
        <v>23605</v>
      </c>
      <c r="F180" s="19">
        <f>F181</f>
        <v>6302</v>
      </c>
      <c r="G180" s="53">
        <f t="shared" si="7"/>
        <v>26.69773353103156</v>
      </c>
      <c r="H180" s="41">
        <f t="shared" si="8"/>
        <v>0.025053384540511304</v>
      </c>
    </row>
    <row r="181" spans="1:8" ht="15" customHeight="1" thickBot="1">
      <c r="A181" s="23"/>
      <c r="B181" s="15"/>
      <c r="C181" s="16" t="s">
        <v>16</v>
      </c>
      <c r="D181" s="19">
        <v>23605</v>
      </c>
      <c r="E181" s="19">
        <v>23605</v>
      </c>
      <c r="F181" s="19">
        <v>6302</v>
      </c>
      <c r="G181" s="53">
        <f t="shared" si="7"/>
        <v>26.69773353103156</v>
      </c>
      <c r="H181" s="41">
        <f t="shared" si="8"/>
        <v>0.025053384540511304</v>
      </c>
    </row>
    <row r="182" spans="1:8" ht="15" customHeight="1" thickBot="1">
      <c r="A182" s="23"/>
      <c r="B182" s="15" t="s">
        <v>147</v>
      </c>
      <c r="C182" s="16" t="s">
        <v>11</v>
      </c>
      <c r="D182" s="19">
        <f>D183</f>
        <v>50975</v>
      </c>
      <c r="E182" s="19">
        <f>E183</f>
        <v>65307</v>
      </c>
      <c r="F182" s="19">
        <f>F183</f>
        <v>29233</v>
      </c>
      <c r="G182" s="53">
        <f t="shared" si="7"/>
        <v>44.76242975485017</v>
      </c>
      <c r="H182" s="41">
        <f t="shared" si="8"/>
        <v>0.11621478741237179</v>
      </c>
    </row>
    <row r="183" spans="1:8" ht="15" customHeight="1" thickBot="1">
      <c r="A183" s="23"/>
      <c r="B183" s="15"/>
      <c r="C183" s="16" t="s">
        <v>148</v>
      </c>
      <c r="D183" s="19">
        <v>50975</v>
      </c>
      <c r="E183" s="19">
        <v>65307</v>
      </c>
      <c r="F183" s="19">
        <v>29233</v>
      </c>
      <c r="G183" s="53">
        <f t="shared" si="7"/>
        <v>44.76242975485017</v>
      </c>
      <c r="H183" s="41">
        <f t="shared" si="8"/>
        <v>0.11621478741237179</v>
      </c>
    </row>
    <row r="184" spans="1:8" ht="15" customHeight="1" thickBot="1">
      <c r="A184" s="23" t="s">
        <v>149</v>
      </c>
      <c r="B184" s="12"/>
      <c r="C184" s="13" t="s">
        <v>150</v>
      </c>
      <c r="D184" s="18">
        <v>0</v>
      </c>
      <c r="E184" s="18">
        <v>0</v>
      </c>
      <c r="F184" s="18">
        <v>0</v>
      </c>
      <c r="G184" s="53">
        <v>0</v>
      </c>
      <c r="H184" s="41">
        <f t="shared" si="8"/>
        <v>0</v>
      </c>
    </row>
    <row r="185" spans="1:8" ht="15" customHeight="1" thickBot="1">
      <c r="A185" s="24"/>
      <c r="B185" s="15" t="s">
        <v>151</v>
      </c>
      <c r="C185" s="16" t="s">
        <v>152</v>
      </c>
      <c r="D185" s="18">
        <v>0</v>
      </c>
      <c r="E185" s="18">
        <v>0</v>
      </c>
      <c r="F185" s="18">
        <v>0</v>
      </c>
      <c r="G185" s="53">
        <v>0</v>
      </c>
      <c r="H185" s="41">
        <f t="shared" si="8"/>
        <v>0</v>
      </c>
    </row>
    <row r="186" spans="1:8" ht="15" customHeight="1" thickBot="1">
      <c r="A186" s="24"/>
      <c r="B186" s="15"/>
      <c r="C186" s="16" t="s">
        <v>58</v>
      </c>
      <c r="D186" s="18">
        <v>0</v>
      </c>
      <c r="E186" s="18">
        <v>0</v>
      </c>
      <c r="F186" s="18">
        <v>0</v>
      </c>
      <c r="G186" s="53">
        <v>0</v>
      </c>
      <c r="H186" s="41">
        <f t="shared" si="8"/>
        <v>0</v>
      </c>
    </row>
    <row r="187" spans="1:8" ht="15" customHeight="1" thickBot="1">
      <c r="A187" s="23" t="s">
        <v>153</v>
      </c>
      <c r="B187" s="12"/>
      <c r="C187" s="13" t="s">
        <v>154</v>
      </c>
      <c r="D187" s="18">
        <f>D188+D192</f>
        <v>91500</v>
      </c>
      <c r="E187" s="18">
        <f>E188+E192</f>
        <v>91500</v>
      </c>
      <c r="F187" s="18">
        <f>F188+F192</f>
        <v>30907</v>
      </c>
      <c r="G187" s="53">
        <f t="shared" si="7"/>
        <v>33.77814207650273</v>
      </c>
      <c r="H187" s="41">
        <f t="shared" si="8"/>
        <v>0.12286971691424674</v>
      </c>
    </row>
    <row r="188" spans="1:8" ht="15" customHeight="1" thickBot="1">
      <c r="A188" s="24"/>
      <c r="B188" s="15" t="s">
        <v>155</v>
      </c>
      <c r="C188" s="16" t="s">
        <v>156</v>
      </c>
      <c r="D188" s="19">
        <f>D191</f>
        <v>46500</v>
      </c>
      <c r="E188" s="19">
        <f>E191</f>
        <v>46500</v>
      </c>
      <c r="F188" s="19">
        <f>F191</f>
        <v>15907</v>
      </c>
      <c r="G188" s="53">
        <f aca="true" t="shared" si="10" ref="G188:G209">(F188/E188)*100</f>
        <v>34.20860215053764</v>
      </c>
      <c r="H188" s="41">
        <f t="shared" si="8"/>
        <v>0.06323773213042104</v>
      </c>
    </row>
    <row r="189" spans="1:8" ht="15" customHeight="1" thickBot="1">
      <c r="A189" s="24"/>
      <c r="B189" s="15"/>
      <c r="C189" s="16" t="s">
        <v>174</v>
      </c>
      <c r="D189" s="19">
        <v>25000</v>
      </c>
      <c r="E189" s="19">
        <v>25000</v>
      </c>
      <c r="F189" s="19">
        <v>7500</v>
      </c>
      <c r="G189" s="53">
        <f t="shared" si="10"/>
        <v>30</v>
      </c>
      <c r="H189" s="41">
        <f t="shared" si="8"/>
        <v>0.029815992391912852</v>
      </c>
    </row>
    <row r="190" spans="1:8" ht="15" customHeight="1" thickBot="1">
      <c r="A190" s="24"/>
      <c r="B190" s="15"/>
      <c r="C190" s="16" t="s">
        <v>145</v>
      </c>
      <c r="D190" s="19">
        <v>0</v>
      </c>
      <c r="E190" s="19">
        <v>0</v>
      </c>
      <c r="F190" s="19">
        <v>0</v>
      </c>
      <c r="G190" s="53">
        <v>0</v>
      </c>
      <c r="H190" s="41">
        <f t="shared" si="8"/>
        <v>0</v>
      </c>
    </row>
    <row r="191" spans="1:8" ht="15" customHeight="1" thickBot="1">
      <c r="A191" s="24"/>
      <c r="B191" s="15"/>
      <c r="C191" s="16" t="s">
        <v>16</v>
      </c>
      <c r="D191" s="19">
        <v>46500</v>
      </c>
      <c r="E191" s="19">
        <v>46500</v>
      </c>
      <c r="F191" s="19">
        <v>15907</v>
      </c>
      <c r="G191" s="53">
        <f t="shared" si="10"/>
        <v>34.20860215053764</v>
      </c>
      <c r="H191" s="41">
        <f t="shared" si="8"/>
        <v>0.06323773213042104</v>
      </c>
    </row>
    <row r="192" spans="1:8" ht="15" customHeight="1" thickBot="1">
      <c r="A192" s="24"/>
      <c r="B192" s="15" t="s">
        <v>157</v>
      </c>
      <c r="C192" s="16" t="s">
        <v>158</v>
      </c>
      <c r="D192" s="19">
        <f>D193</f>
        <v>45000</v>
      </c>
      <c r="E192" s="19">
        <f>E194</f>
        <v>45000</v>
      </c>
      <c r="F192" s="19">
        <f>F193</f>
        <v>15000</v>
      </c>
      <c r="G192" s="53">
        <f t="shared" si="10"/>
        <v>33.33333333333333</v>
      </c>
      <c r="H192" s="41">
        <f t="shared" si="8"/>
        <v>0.059631984783825705</v>
      </c>
    </row>
    <row r="193" spans="1:8" ht="15" customHeight="1" thickBot="1">
      <c r="A193" s="24"/>
      <c r="B193" s="15"/>
      <c r="C193" s="16" t="s">
        <v>16</v>
      </c>
      <c r="D193" s="19">
        <f>D194</f>
        <v>45000</v>
      </c>
      <c r="E193" s="19">
        <v>45000</v>
      </c>
      <c r="F193" s="19">
        <f>F194</f>
        <v>15000</v>
      </c>
      <c r="G193" s="53">
        <f t="shared" si="10"/>
        <v>33.33333333333333</v>
      </c>
      <c r="H193" s="41">
        <f t="shared" si="8"/>
        <v>0.059631984783825705</v>
      </c>
    </row>
    <row r="194" spans="1:8" ht="30.75" customHeight="1" thickBot="1">
      <c r="A194" s="26"/>
      <c r="B194" s="11"/>
      <c r="C194" s="51" t="s">
        <v>206</v>
      </c>
      <c r="D194" s="19">
        <v>45000</v>
      </c>
      <c r="E194" s="19">
        <v>45000</v>
      </c>
      <c r="F194" s="19">
        <v>15000</v>
      </c>
      <c r="G194" s="53">
        <f t="shared" si="10"/>
        <v>33.33333333333333</v>
      </c>
      <c r="H194" s="41">
        <f t="shared" si="8"/>
        <v>0.059631984783825705</v>
      </c>
    </row>
    <row r="195" spans="1:8" ht="15" customHeight="1" thickBot="1">
      <c r="A195" s="23" t="s">
        <v>159</v>
      </c>
      <c r="B195" s="12"/>
      <c r="C195" s="13" t="s">
        <v>160</v>
      </c>
      <c r="D195" s="18">
        <f>D196</f>
        <v>110000</v>
      </c>
      <c r="E195" s="18">
        <f>E196</f>
        <v>455000</v>
      </c>
      <c r="F195" s="18">
        <f>F196</f>
        <v>67043</v>
      </c>
      <c r="G195" s="53">
        <f t="shared" si="10"/>
        <v>14.734725274725275</v>
      </c>
      <c r="H195" s="41">
        <f t="shared" si="8"/>
        <v>0.2665271437241351</v>
      </c>
    </row>
    <row r="196" spans="1:8" ht="15" customHeight="1" thickBot="1">
      <c r="A196" s="24"/>
      <c r="B196" s="15" t="s">
        <v>161</v>
      </c>
      <c r="C196" s="16" t="s">
        <v>162</v>
      </c>
      <c r="D196" s="19">
        <f>D197</f>
        <v>110000</v>
      </c>
      <c r="E196" s="19">
        <f>E197+E198</f>
        <v>455000</v>
      </c>
      <c r="F196" s="19">
        <f>F197</f>
        <v>67043</v>
      </c>
      <c r="G196" s="53">
        <f t="shared" si="10"/>
        <v>14.734725274725275</v>
      </c>
      <c r="H196" s="41">
        <f t="shared" si="8"/>
        <v>0.2665271437241351</v>
      </c>
    </row>
    <row r="197" spans="1:8" ht="15" customHeight="1" thickBot="1">
      <c r="A197" s="24"/>
      <c r="B197" s="15"/>
      <c r="C197" s="16" t="s">
        <v>16</v>
      </c>
      <c r="D197" s="19">
        <v>110000</v>
      </c>
      <c r="E197" s="19">
        <v>110000</v>
      </c>
      <c r="F197" s="19">
        <v>67043</v>
      </c>
      <c r="G197" s="53">
        <f t="shared" si="10"/>
        <v>60.94818181818182</v>
      </c>
      <c r="H197" s="41">
        <f t="shared" si="8"/>
        <v>0.2665271437241351</v>
      </c>
    </row>
    <row r="198" spans="1:8" ht="15" customHeight="1" thickBot="1">
      <c r="A198" s="24"/>
      <c r="B198" s="15"/>
      <c r="C198" s="16" t="s">
        <v>28</v>
      </c>
      <c r="D198" s="19">
        <v>0</v>
      </c>
      <c r="E198" s="19">
        <v>345000</v>
      </c>
      <c r="F198" s="19">
        <v>0</v>
      </c>
      <c r="G198" s="53">
        <f t="shared" si="10"/>
        <v>0</v>
      </c>
      <c r="H198" s="41">
        <f t="shared" si="8"/>
        <v>0</v>
      </c>
    </row>
    <row r="199" spans="1:8" ht="15" customHeight="1" thickBot="1">
      <c r="A199" s="24"/>
      <c r="B199" s="15"/>
      <c r="C199" s="16" t="s">
        <v>163</v>
      </c>
      <c r="D199" s="19">
        <v>80000</v>
      </c>
      <c r="E199" s="19">
        <v>80000</v>
      </c>
      <c r="F199" s="19">
        <v>52000</v>
      </c>
      <c r="G199" s="53">
        <f t="shared" si="10"/>
        <v>65</v>
      </c>
      <c r="H199" s="41">
        <f t="shared" si="8"/>
        <v>0.20672421391726242</v>
      </c>
    </row>
    <row r="200" spans="1:8" ht="15" customHeight="1" thickBot="1">
      <c r="A200" s="23"/>
      <c r="B200" s="12"/>
      <c r="C200" s="13" t="s">
        <v>164</v>
      </c>
      <c r="D200" s="18">
        <f>D9+D12+D18+D21+D28+D32+D36+D46+D62+D65+D72+D75+D81+D114+D122+D143+D152+D184+D187+D195</f>
        <v>50859775</v>
      </c>
      <c r="E200" s="18">
        <f>E9+E12+E18+E21+E28+E32+E36+E46+E62+E65+E72+E75+E81+E114+E122+E143+E152+E184+E187+E195</f>
        <v>55157283</v>
      </c>
      <c r="F200" s="18">
        <f>F9+F12+F18+F21+F28+F32+F36+F46+F62+F65+F72+F81+F114+F122+F143+F152+F187+F195</f>
        <v>25154285.57</v>
      </c>
      <c r="G200" s="53">
        <f t="shared" si="10"/>
        <v>45.60464947122214</v>
      </c>
      <c r="H200" s="41">
        <f aca="true" t="shared" si="11" ref="H200:H209">SUM((F200/25154286)*100)</f>
        <v>99.99999829054977</v>
      </c>
    </row>
    <row r="201" spans="1:8" ht="15" customHeight="1" thickBot="1">
      <c r="A201" s="24"/>
      <c r="B201" s="15"/>
      <c r="C201" s="16" t="s">
        <v>165</v>
      </c>
      <c r="D201" s="20">
        <f>D11+D14+D17+D20+D23+D30+D34+D38+D40+D42+D44+D48+D51+D54+D57+D61+D64+D67+D69+D71+D74+D77+D78+D80+D83+D87+D91+D96+D98+D101+D104+D107+D110+D112+D116+D118+D121+D124+D128+D132+D136+D139+D142+D145+D148+D151+D154+D158+D161+D164+D168+D174+D178+D181+D183+D191+D193+D197+D170</f>
        <v>50719275</v>
      </c>
      <c r="E201" s="20">
        <f>E200-E209</f>
        <v>54723283</v>
      </c>
      <c r="F201" s="20">
        <f>F200-F209</f>
        <v>25147721.57</v>
      </c>
      <c r="G201" s="53">
        <f t="shared" si="10"/>
        <v>45.95433642020345</v>
      </c>
      <c r="H201" s="41">
        <f t="shared" si="11"/>
        <v>99.97390333400837</v>
      </c>
    </row>
    <row r="202" spans="1:8" ht="15" customHeight="1" thickBot="1">
      <c r="A202" s="24"/>
      <c r="B202" s="15"/>
      <c r="C202" s="16" t="s">
        <v>166</v>
      </c>
      <c r="D202" s="20">
        <f>D24+D35+D45+D49+D55+D84+D88+D92+D99+D102+D105+D108+D113+D120+D125+D129+D133+D137+D149+D155+D159+D162+D165+D171+D175+D179</f>
        <v>28789914</v>
      </c>
      <c r="E202" s="20">
        <f>E15+E24+E31+E35+E45+E49+E55+E59+E84+E88+E92+E99+E102+E108+E113+E120+E125+E129+E133+E137+E149+E155+E159+E162+E165+E171+E175+E179+E105</f>
        <v>29579903</v>
      </c>
      <c r="F202" s="20">
        <f>F15+F24+F31+F35+F45+F49+F55+F59+F84+F88+F92+F99+F102+F108+F113+F120+F125+F129+F133+F137+F149+F155+F159+F162+F165+F171+F175+F179+F105</f>
        <v>13957041</v>
      </c>
      <c r="G202" s="53">
        <f t="shared" si="10"/>
        <v>47.18420138159345</v>
      </c>
      <c r="H202" s="41">
        <f t="shared" si="11"/>
        <v>55.48573710261544</v>
      </c>
    </row>
    <row r="203" spans="1:8" ht="15" customHeight="1" thickBot="1">
      <c r="A203" s="24"/>
      <c r="B203" s="15"/>
      <c r="C203" s="16" t="s">
        <v>167</v>
      </c>
      <c r="D203" s="20">
        <f>D58+D85+D94+D126+D130+D134+D140+D146+D172+D189+D194+D199+D25</f>
        <v>3544538</v>
      </c>
      <c r="E203" s="20">
        <f>E25+E94+E85+E126+E130+E134+E140+E146+E172+E189+E194+E199</f>
        <v>3622817</v>
      </c>
      <c r="F203" s="20">
        <f>F25+F94+F85+F126+F130+F134+F140+F146+F172+F189+F194+F199</f>
        <v>1958475</v>
      </c>
      <c r="G203" s="53">
        <f t="shared" si="10"/>
        <v>54.05945152625705</v>
      </c>
      <c r="H203" s="41">
        <f t="shared" si="11"/>
        <v>7.785850093300203</v>
      </c>
    </row>
    <row r="204" spans="1:8" ht="15" customHeight="1" thickBot="1">
      <c r="A204" s="24"/>
      <c r="B204" s="15"/>
      <c r="C204" s="16" t="s">
        <v>168</v>
      </c>
      <c r="D204" s="20">
        <v>2000000</v>
      </c>
      <c r="E204" s="20">
        <v>1935000</v>
      </c>
      <c r="F204" s="20">
        <f>F74</f>
        <v>489703</v>
      </c>
      <c r="G204" s="53">
        <f t="shared" si="10"/>
        <v>25.30764857881137</v>
      </c>
      <c r="H204" s="41">
        <f t="shared" si="11"/>
        <v>1.9467974563062533</v>
      </c>
    </row>
    <row r="205" spans="1:8" ht="33" customHeight="1" thickBot="1">
      <c r="A205" s="24"/>
      <c r="B205" s="15"/>
      <c r="C205" s="49" t="s">
        <v>204</v>
      </c>
      <c r="D205" s="20">
        <v>20000</v>
      </c>
      <c r="E205" s="20">
        <v>20000</v>
      </c>
      <c r="F205" s="20">
        <v>0</v>
      </c>
      <c r="G205" s="53">
        <f t="shared" si="10"/>
        <v>0</v>
      </c>
      <c r="H205" s="41">
        <f t="shared" si="11"/>
        <v>0</v>
      </c>
    </row>
    <row r="206" spans="1:8" ht="15" customHeight="1" thickBot="1">
      <c r="A206" s="24"/>
      <c r="B206" s="15"/>
      <c r="C206" s="49" t="s">
        <v>209</v>
      </c>
      <c r="D206" s="20">
        <v>50000</v>
      </c>
      <c r="E206" s="20">
        <v>0</v>
      </c>
      <c r="F206" s="20">
        <v>0</v>
      </c>
      <c r="G206" s="53">
        <v>0</v>
      </c>
      <c r="H206" s="41">
        <f t="shared" si="11"/>
        <v>0</v>
      </c>
    </row>
    <row r="207" spans="1:8" ht="15" customHeight="1" thickBot="1">
      <c r="A207" s="24"/>
      <c r="B207" s="15"/>
      <c r="C207" s="49" t="s">
        <v>203</v>
      </c>
      <c r="D207" s="20">
        <f>D78</f>
        <v>158812</v>
      </c>
      <c r="E207" s="20">
        <v>128837</v>
      </c>
      <c r="F207" s="20">
        <v>0</v>
      </c>
      <c r="G207" s="53">
        <f t="shared" si="10"/>
        <v>0</v>
      </c>
      <c r="H207" s="41">
        <f t="shared" si="11"/>
        <v>0</v>
      </c>
    </row>
    <row r="208" spans="1:8" ht="15" customHeight="1" thickBot="1">
      <c r="A208" s="54"/>
      <c r="B208" s="55"/>
      <c r="C208" s="56" t="s">
        <v>207</v>
      </c>
      <c r="D208" s="20">
        <v>621188</v>
      </c>
      <c r="E208" s="20">
        <v>64271</v>
      </c>
      <c r="F208" s="20">
        <v>0</v>
      </c>
      <c r="G208" s="53">
        <f t="shared" si="10"/>
        <v>0</v>
      </c>
      <c r="H208" s="41">
        <f t="shared" si="11"/>
        <v>0</v>
      </c>
    </row>
    <row r="209" spans="1:8" ht="15" customHeight="1" thickBot="1">
      <c r="A209" s="27"/>
      <c r="B209" s="28"/>
      <c r="C209" s="52" t="s">
        <v>170</v>
      </c>
      <c r="D209" s="32">
        <f>D89+D93+D156+D166+D176+D79</f>
        <v>140500</v>
      </c>
      <c r="E209" s="32">
        <f>E93+E166+E176+E198</f>
        <v>434000</v>
      </c>
      <c r="F209" s="32">
        <f>F166</f>
        <v>6564</v>
      </c>
      <c r="G209" s="60">
        <f t="shared" si="10"/>
        <v>1.512442396313364</v>
      </c>
      <c r="H209" s="61">
        <f t="shared" si="11"/>
        <v>0.026094956541402127</v>
      </c>
    </row>
    <row r="210" spans="4:7" ht="12.75">
      <c r="D210" s="8"/>
      <c r="E210" s="8"/>
      <c r="F210" s="8"/>
      <c r="G210" s="8"/>
    </row>
    <row r="211" spans="4:7" ht="12.75">
      <c r="D211" s="8"/>
      <c r="E211" s="8"/>
      <c r="F211" s="8"/>
      <c r="G211" s="8"/>
    </row>
    <row r="212" spans="4:7" ht="12.75">
      <c r="D212" s="8"/>
      <c r="E212" s="8"/>
      <c r="F212" s="8"/>
      <c r="G212" s="8"/>
    </row>
    <row r="213" spans="4:7" ht="12.75">
      <c r="D213" s="8"/>
      <c r="E213" s="8"/>
      <c r="F213" s="8"/>
      <c r="G213" s="8"/>
    </row>
    <row r="214" spans="4:7" ht="12.75">
      <c r="D214" s="8"/>
      <c r="E214" s="8"/>
      <c r="F214" s="8"/>
      <c r="G214" s="8"/>
    </row>
    <row r="215" spans="4:7" ht="12.75">
      <c r="D215" s="8"/>
      <c r="E215" s="8"/>
      <c r="F215" s="8"/>
      <c r="G215" s="8"/>
    </row>
    <row r="216" spans="4:7" ht="12.75">
      <c r="D216" s="8"/>
      <c r="E216" s="8"/>
      <c r="F216" s="8"/>
      <c r="G216" s="8"/>
    </row>
    <row r="217" spans="4:7" ht="12.75">
      <c r="D217" s="8"/>
      <c r="E217" s="8"/>
      <c r="F217" s="8"/>
      <c r="G217" s="8"/>
    </row>
    <row r="218" spans="4:7" ht="12.75">
      <c r="D218" s="8"/>
      <c r="E218" s="8"/>
      <c r="F218" s="8"/>
      <c r="G218" s="8"/>
    </row>
    <row r="219" spans="4:7" ht="12.75">
      <c r="D219" s="8"/>
      <c r="E219" s="8"/>
      <c r="F219" s="8"/>
      <c r="G219" s="8"/>
    </row>
    <row r="220" spans="4:7" ht="12.75">
      <c r="D220" s="8"/>
      <c r="E220" s="8"/>
      <c r="F220" s="8"/>
      <c r="G220" s="8"/>
    </row>
    <row r="221" spans="4:7" ht="12.75">
      <c r="D221" s="8"/>
      <c r="E221" s="8"/>
      <c r="F221" s="8"/>
      <c r="G221" s="8"/>
    </row>
  </sheetData>
  <sheetProtection/>
  <mergeCells count="3">
    <mergeCell ref="D1:H1"/>
    <mergeCell ref="H5:H7"/>
    <mergeCell ref="C3:G3"/>
  </mergeCells>
  <printOptions/>
  <pageMargins left="0.3937007874015748" right="0.3937007874015748" top="0.984251968503937" bottom="0.984251968503937" header="0.5118110236220472" footer="0.5118110236220472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6">
      <selection activeCell="H162" sqref="H162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  <col min="8" max="8" width="13.421875" style="0" bestFit="1" customWidth="1"/>
    <col min="9" max="10" width="16.00390625" style="0" bestFit="1" customWidth="1"/>
  </cols>
  <sheetData>
    <row r="1" spans="4:7" ht="12.75">
      <c r="D1" s="62"/>
      <c r="E1" s="62"/>
      <c r="F1" s="62"/>
      <c r="G1" s="62"/>
    </row>
    <row r="2" ht="12.75">
      <c r="E2" s="5"/>
    </row>
    <row r="3" ht="12.75">
      <c r="E3" s="5"/>
    </row>
    <row r="4" spans="5:6" ht="12.75">
      <c r="E4" s="67"/>
      <c r="F4" s="67"/>
    </row>
    <row r="5" spans="3:6" ht="14.25">
      <c r="C5" s="66" t="s">
        <v>195</v>
      </c>
      <c r="D5" s="66"/>
      <c r="E5" s="66"/>
      <c r="F5" s="6"/>
    </row>
    <row r="6" spans="3:5" ht="14.25">
      <c r="C6" s="66" t="s">
        <v>177</v>
      </c>
      <c r="D6" s="66"/>
      <c r="E6" s="66"/>
    </row>
    <row r="7" ht="14.25">
      <c r="C7" s="7"/>
    </row>
    <row r="9" ht="13.5" thickBot="1">
      <c r="F9" t="s">
        <v>173</v>
      </c>
    </row>
    <row r="10" spans="1:7" ht="12.75">
      <c r="A10" s="1"/>
      <c r="B10" s="1"/>
      <c r="C10" s="1"/>
      <c r="D10" s="63" t="s">
        <v>187</v>
      </c>
      <c r="E10" s="22"/>
      <c r="F10" s="1"/>
      <c r="G10" s="63" t="s">
        <v>181</v>
      </c>
    </row>
    <row r="11" spans="1:7" ht="12.75">
      <c r="A11" s="2" t="s">
        <v>0</v>
      </c>
      <c r="B11" s="2" t="s">
        <v>1</v>
      </c>
      <c r="C11" s="2" t="s">
        <v>2</v>
      </c>
      <c r="D11" s="64"/>
      <c r="E11" s="2" t="s">
        <v>187</v>
      </c>
      <c r="F11" s="2" t="s">
        <v>180</v>
      </c>
      <c r="G11" s="64"/>
    </row>
    <row r="12" spans="1:7" ht="13.5" thickBot="1">
      <c r="A12" s="3"/>
      <c r="B12" s="3"/>
      <c r="C12" s="3"/>
      <c r="D12" s="65"/>
      <c r="E12" s="43" t="s">
        <v>179</v>
      </c>
      <c r="F12" s="4" t="s">
        <v>196</v>
      </c>
      <c r="G12" s="65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33" t="s">
        <v>6</v>
      </c>
      <c r="B14" s="34"/>
      <c r="C14" s="35" t="s">
        <v>7</v>
      </c>
      <c r="D14" s="36">
        <f aca="true" t="shared" si="0" ref="D14:F15">D15</f>
        <v>10000</v>
      </c>
      <c r="E14" s="36">
        <f t="shared" si="0"/>
        <v>10000</v>
      </c>
      <c r="F14" s="37">
        <f t="shared" si="0"/>
        <v>0</v>
      </c>
      <c r="G14" s="41">
        <f aca="true" t="shared" si="1" ref="G14:G19">F14/E14*100</f>
        <v>0</v>
      </c>
    </row>
    <row r="15" spans="1:7" ht="15.75">
      <c r="A15" s="24"/>
      <c r="B15" s="15" t="s">
        <v>8</v>
      </c>
      <c r="C15" s="16" t="s">
        <v>9</v>
      </c>
      <c r="D15" s="17">
        <f t="shared" si="0"/>
        <v>10000</v>
      </c>
      <c r="E15" s="17">
        <f t="shared" si="0"/>
        <v>10000</v>
      </c>
      <c r="F15" s="19">
        <f t="shared" si="0"/>
        <v>0</v>
      </c>
      <c r="G15" s="46">
        <f t="shared" si="1"/>
        <v>0</v>
      </c>
    </row>
    <row r="16" spans="1:7" ht="15.75">
      <c r="A16" s="24"/>
      <c r="B16" s="15"/>
      <c r="C16" s="16" t="s">
        <v>10</v>
      </c>
      <c r="D16" s="17">
        <v>10000</v>
      </c>
      <c r="E16" s="17">
        <v>10000</v>
      </c>
      <c r="F16" s="19">
        <v>0</v>
      </c>
      <c r="G16" s="46">
        <f t="shared" si="1"/>
        <v>0</v>
      </c>
    </row>
    <row r="17" spans="1:7" ht="17.25" customHeight="1">
      <c r="A17" s="23" t="s">
        <v>12</v>
      </c>
      <c r="B17" s="12"/>
      <c r="C17" s="13" t="s">
        <v>13</v>
      </c>
      <c r="D17" s="14">
        <f>D18+D21</f>
        <v>140959</v>
      </c>
      <c r="E17" s="14">
        <f>E18+E21</f>
        <v>149664</v>
      </c>
      <c r="F17" s="18">
        <f>F18+F21</f>
        <v>62989</v>
      </c>
      <c r="G17" s="46">
        <f t="shared" si="1"/>
        <v>42.086941415437245</v>
      </c>
    </row>
    <row r="18" spans="1:7" ht="15.75">
      <c r="A18" s="24"/>
      <c r="B18" s="15" t="s">
        <v>14</v>
      </c>
      <c r="C18" s="16" t="s">
        <v>15</v>
      </c>
      <c r="D18" s="17">
        <f>D19</f>
        <v>108215</v>
      </c>
      <c r="E18" s="17">
        <f>E19</f>
        <v>116920</v>
      </c>
      <c r="F18" s="19">
        <f>F19</f>
        <v>55460</v>
      </c>
      <c r="G18" s="46">
        <f t="shared" si="1"/>
        <v>47.43414300376326</v>
      </c>
    </row>
    <row r="19" spans="1:7" ht="15.75">
      <c r="A19" s="24"/>
      <c r="B19" s="15"/>
      <c r="C19" s="16" t="s">
        <v>16</v>
      </c>
      <c r="D19" s="17">
        <v>108215</v>
      </c>
      <c r="E19" s="17">
        <v>116920</v>
      </c>
      <c r="F19" s="19">
        <v>55460</v>
      </c>
      <c r="G19" s="46">
        <f t="shared" si="1"/>
        <v>47.43414300376326</v>
      </c>
    </row>
    <row r="20" spans="1:7" ht="15.75">
      <c r="A20" s="24"/>
      <c r="B20" s="15"/>
      <c r="C20" s="16" t="s">
        <v>26</v>
      </c>
      <c r="D20" s="17">
        <v>0</v>
      </c>
      <c r="E20" s="17">
        <v>4745</v>
      </c>
      <c r="F20" s="19">
        <v>0</v>
      </c>
      <c r="G20" s="46">
        <v>0</v>
      </c>
    </row>
    <row r="21" spans="1:7" ht="15.75">
      <c r="A21" s="24"/>
      <c r="B21" s="15" t="s">
        <v>17</v>
      </c>
      <c r="C21" s="16" t="s">
        <v>18</v>
      </c>
      <c r="D21" s="17">
        <f>D22</f>
        <v>32744</v>
      </c>
      <c r="E21" s="17">
        <f>E22</f>
        <v>32744</v>
      </c>
      <c r="F21" s="19">
        <f>F22</f>
        <v>7529</v>
      </c>
      <c r="G21" s="46">
        <f aca="true" t="shared" si="2" ref="G21:G52">F21/E21*100</f>
        <v>22.993525531395065</v>
      </c>
    </row>
    <row r="22" spans="1:7" ht="15.75">
      <c r="A22" s="24"/>
      <c r="B22" s="15"/>
      <c r="C22" s="16" t="s">
        <v>16</v>
      </c>
      <c r="D22" s="17">
        <v>32744</v>
      </c>
      <c r="E22" s="17">
        <v>32744</v>
      </c>
      <c r="F22" s="19">
        <v>7529</v>
      </c>
      <c r="G22" s="46">
        <f t="shared" si="2"/>
        <v>22.993525531395065</v>
      </c>
    </row>
    <row r="23" spans="1:7" ht="15.75">
      <c r="A23" s="23" t="s">
        <v>19</v>
      </c>
      <c r="B23" s="12"/>
      <c r="C23" s="13" t="s">
        <v>20</v>
      </c>
      <c r="D23" s="14">
        <f>D24</f>
        <v>1000</v>
      </c>
      <c r="E23" s="14">
        <f>E24</f>
        <v>1000</v>
      </c>
      <c r="F23" s="18">
        <v>0</v>
      </c>
      <c r="G23" s="46">
        <f t="shared" si="2"/>
        <v>0</v>
      </c>
    </row>
    <row r="24" spans="1:7" ht="15.75">
      <c r="A24" s="24"/>
      <c r="B24" s="15" t="s">
        <v>21</v>
      </c>
      <c r="C24" s="16" t="s">
        <v>11</v>
      </c>
      <c r="D24" s="17">
        <f>D25</f>
        <v>1000</v>
      </c>
      <c r="E24" s="17">
        <f>E25</f>
        <v>1000</v>
      </c>
      <c r="F24" s="19">
        <v>0</v>
      </c>
      <c r="G24" s="46">
        <f t="shared" si="2"/>
        <v>0</v>
      </c>
    </row>
    <row r="25" spans="1:7" ht="15.75">
      <c r="A25" s="24"/>
      <c r="B25" s="15"/>
      <c r="C25" s="16" t="s">
        <v>16</v>
      </c>
      <c r="D25" s="17">
        <v>1000</v>
      </c>
      <c r="E25" s="17">
        <v>1000</v>
      </c>
      <c r="F25" s="19">
        <v>0</v>
      </c>
      <c r="G25" s="46">
        <f t="shared" si="2"/>
        <v>0</v>
      </c>
    </row>
    <row r="26" spans="1:7" ht="15.75">
      <c r="A26" s="23" t="s">
        <v>22</v>
      </c>
      <c r="B26" s="12"/>
      <c r="C26" s="13" t="s">
        <v>23</v>
      </c>
      <c r="D26" s="14">
        <f>D27</f>
        <v>4727970</v>
      </c>
      <c r="E26" s="14">
        <f>E27+E31</f>
        <v>7784774</v>
      </c>
      <c r="F26" s="18">
        <f>F27</f>
        <v>1717980</v>
      </c>
      <c r="G26" s="46">
        <f t="shared" si="2"/>
        <v>22.068463387633347</v>
      </c>
    </row>
    <row r="27" spans="1:7" ht="15.75">
      <c r="A27" s="24"/>
      <c r="B27" s="15" t="s">
        <v>24</v>
      </c>
      <c r="C27" s="16" t="s">
        <v>25</v>
      </c>
      <c r="D27" s="17">
        <f>D28+D30</f>
        <v>4727970</v>
      </c>
      <c r="E27" s="17">
        <f>E28+E30</f>
        <v>5814774</v>
      </c>
      <c r="F27" s="19">
        <f>F28+F30</f>
        <v>1717980</v>
      </c>
      <c r="G27" s="46">
        <f t="shared" si="2"/>
        <v>29.545086361052036</v>
      </c>
    </row>
    <row r="28" spans="1:7" ht="15.75">
      <c r="A28" s="24"/>
      <c r="B28" s="15"/>
      <c r="C28" s="16" t="s">
        <v>16</v>
      </c>
      <c r="D28" s="17">
        <v>1663850</v>
      </c>
      <c r="E28" s="17">
        <v>2097990</v>
      </c>
      <c r="F28" s="19">
        <v>1146865</v>
      </c>
      <c r="G28" s="46">
        <f t="shared" si="2"/>
        <v>54.66494120563014</v>
      </c>
    </row>
    <row r="29" spans="1:7" ht="15.75">
      <c r="A29" s="24"/>
      <c r="B29" s="15"/>
      <c r="C29" s="16" t="s">
        <v>26</v>
      </c>
      <c r="D29" s="17">
        <v>358250</v>
      </c>
      <c r="E29" s="17">
        <v>408991</v>
      </c>
      <c r="F29" s="19">
        <v>195648</v>
      </c>
      <c r="G29" s="46">
        <f t="shared" si="2"/>
        <v>47.83674946392463</v>
      </c>
    </row>
    <row r="30" spans="1:7" ht="15.75">
      <c r="A30" s="24"/>
      <c r="B30" s="15"/>
      <c r="C30" s="16" t="s">
        <v>27</v>
      </c>
      <c r="D30" s="19">
        <v>3064120</v>
      </c>
      <c r="E30" s="19">
        <v>3716784</v>
      </c>
      <c r="F30" s="19">
        <v>571115</v>
      </c>
      <c r="G30" s="46">
        <f t="shared" si="2"/>
        <v>15.365837778036065</v>
      </c>
    </row>
    <row r="31" spans="1:7" ht="15.75">
      <c r="A31" s="24"/>
      <c r="B31" s="15">
        <v>60078</v>
      </c>
      <c r="C31" s="16" t="s">
        <v>186</v>
      </c>
      <c r="D31" s="17">
        <v>0</v>
      </c>
      <c r="E31" s="19">
        <f>E32</f>
        <v>1970000</v>
      </c>
      <c r="F31" s="20">
        <v>0</v>
      </c>
      <c r="G31" s="46">
        <f t="shared" si="2"/>
        <v>0</v>
      </c>
    </row>
    <row r="32" spans="1:7" ht="15.75">
      <c r="A32" s="24"/>
      <c r="B32" s="15"/>
      <c r="C32" s="16" t="s">
        <v>16</v>
      </c>
      <c r="D32" s="19">
        <v>0</v>
      </c>
      <c r="E32" s="19">
        <v>1970000</v>
      </c>
      <c r="F32" s="20">
        <v>0</v>
      </c>
      <c r="G32" s="46">
        <f t="shared" si="2"/>
        <v>0</v>
      </c>
    </row>
    <row r="33" spans="1:7" ht="15.75">
      <c r="A33" s="23" t="s">
        <v>29</v>
      </c>
      <c r="B33" s="12"/>
      <c r="C33" s="13" t="s">
        <v>30</v>
      </c>
      <c r="D33" s="14">
        <f aca="true" t="shared" si="3" ref="D33:F34">D34</f>
        <v>65000</v>
      </c>
      <c r="E33" s="14">
        <f t="shared" si="3"/>
        <v>90332</v>
      </c>
      <c r="F33" s="18">
        <f t="shared" si="3"/>
        <v>51307</v>
      </c>
      <c r="G33" s="46">
        <f t="shared" si="2"/>
        <v>56.798255324801836</v>
      </c>
    </row>
    <row r="34" spans="1:7" ht="15.75">
      <c r="A34" s="24"/>
      <c r="B34" s="15" t="s">
        <v>31</v>
      </c>
      <c r="C34" s="16" t="s">
        <v>32</v>
      </c>
      <c r="D34" s="17">
        <f t="shared" si="3"/>
        <v>65000</v>
      </c>
      <c r="E34" s="17">
        <f t="shared" si="3"/>
        <v>90332</v>
      </c>
      <c r="F34" s="19">
        <f t="shared" si="3"/>
        <v>51307</v>
      </c>
      <c r="G34" s="46">
        <f t="shared" si="2"/>
        <v>56.798255324801836</v>
      </c>
    </row>
    <row r="35" spans="1:7" ht="15.75">
      <c r="A35" s="24"/>
      <c r="B35" s="15"/>
      <c r="C35" s="16" t="s">
        <v>16</v>
      </c>
      <c r="D35" s="17">
        <v>65000</v>
      </c>
      <c r="E35" s="17">
        <v>90332</v>
      </c>
      <c r="F35" s="19">
        <v>51307</v>
      </c>
      <c r="G35" s="46">
        <f t="shared" si="2"/>
        <v>56.798255324801836</v>
      </c>
    </row>
    <row r="36" spans="1:7" ht="15.75">
      <c r="A36" s="24"/>
      <c r="B36" s="15"/>
      <c r="C36" s="16" t="s">
        <v>26</v>
      </c>
      <c r="D36" s="17">
        <v>0</v>
      </c>
      <c r="E36" s="17">
        <v>4677</v>
      </c>
      <c r="F36" s="20">
        <v>4447</v>
      </c>
      <c r="G36" s="46">
        <f t="shared" si="2"/>
        <v>95.08231772503741</v>
      </c>
    </row>
    <row r="37" spans="1:7" ht="15.75">
      <c r="A37" s="23" t="s">
        <v>33</v>
      </c>
      <c r="B37" s="12"/>
      <c r="C37" s="13" t="s">
        <v>34</v>
      </c>
      <c r="D37" s="14">
        <f>D38</f>
        <v>180000</v>
      </c>
      <c r="E37" s="14">
        <f>E38</f>
        <v>257666</v>
      </c>
      <c r="F37" s="18">
        <f>F38</f>
        <v>172837</v>
      </c>
      <c r="G37" s="46">
        <f t="shared" si="2"/>
        <v>67.07792258194716</v>
      </c>
    </row>
    <row r="38" spans="1:7" ht="15.75">
      <c r="A38" s="24"/>
      <c r="B38" s="15" t="s">
        <v>35</v>
      </c>
      <c r="C38" s="16" t="s">
        <v>36</v>
      </c>
      <c r="D38" s="17">
        <v>180000</v>
      </c>
      <c r="E38" s="17">
        <f>E39</f>
        <v>257666</v>
      </c>
      <c r="F38" s="20">
        <f>F39</f>
        <v>172837</v>
      </c>
      <c r="G38" s="46">
        <f t="shared" si="2"/>
        <v>67.07792258194716</v>
      </c>
    </row>
    <row r="39" spans="1:7" ht="15.75">
      <c r="A39" s="24"/>
      <c r="B39" s="15"/>
      <c r="C39" s="16" t="s">
        <v>16</v>
      </c>
      <c r="D39" s="17">
        <v>180000</v>
      </c>
      <c r="E39" s="17">
        <v>257666</v>
      </c>
      <c r="F39" s="20">
        <v>172837</v>
      </c>
      <c r="G39" s="46">
        <f t="shared" si="2"/>
        <v>67.07792258194716</v>
      </c>
    </row>
    <row r="40" spans="1:7" ht="15.75">
      <c r="A40" s="24"/>
      <c r="B40" s="15"/>
      <c r="C40" s="16" t="s">
        <v>26</v>
      </c>
      <c r="D40" s="17">
        <v>0</v>
      </c>
      <c r="E40" s="17">
        <v>2700</v>
      </c>
      <c r="F40" s="20">
        <v>1501</v>
      </c>
      <c r="G40" s="46">
        <f t="shared" si="2"/>
        <v>55.592592592592595</v>
      </c>
    </row>
    <row r="41" spans="1:7" ht="15.75">
      <c r="A41" s="23" t="s">
        <v>37</v>
      </c>
      <c r="B41" s="12"/>
      <c r="C41" s="13" t="s">
        <v>38</v>
      </c>
      <c r="D41" s="14">
        <f>D42+D44+D46+D48</f>
        <v>483830</v>
      </c>
      <c r="E41" s="14">
        <f>E42+E44+E46+E48</f>
        <v>513830</v>
      </c>
      <c r="F41" s="18">
        <f>F42+F44+F46+F48</f>
        <v>256098</v>
      </c>
      <c r="G41" s="46">
        <f t="shared" si="2"/>
        <v>49.84099799544596</v>
      </c>
    </row>
    <row r="42" spans="1:7" ht="15.75">
      <c r="A42" s="23"/>
      <c r="B42" s="15">
        <v>71012</v>
      </c>
      <c r="C42" s="16" t="s">
        <v>172</v>
      </c>
      <c r="D42" s="17">
        <f>D43</f>
        <v>90000</v>
      </c>
      <c r="E42" s="19">
        <f>E43</f>
        <v>120000</v>
      </c>
      <c r="F42" s="19">
        <f>F43</f>
        <v>45000</v>
      </c>
      <c r="G42" s="46">
        <f t="shared" si="2"/>
        <v>37.5</v>
      </c>
    </row>
    <row r="43" spans="1:7" ht="15.75">
      <c r="A43" s="23"/>
      <c r="B43" s="12"/>
      <c r="C43" s="16" t="s">
        <v>16</v>
      </c>
      <c r="D43" s="17">
        <v>90000</v>
      </c>
      <c r="E43" s="19">
        <v>120000</v>
      </c>
      <c r="F43" s="19">
        <v>45000</v>
      </c>
      <c r="G43" s="46">
        <f t="shared" si="2"/>
        <v>37.5</v>
      </c>
    </row>
    <row r="44" spans="1:7" ht="15.75">
      <c r="A44" s="24"/>
      <c r="B44" s="15" t="s">
        <v>39</v>
      </c>
      <c r="C44" s="16" t="s">
        <v>40</v>
      </c>
      <c r="D44" s="17">
        <f>D45</f>
        <v>25000</v>
      </c>
      <c r="E44" s="17">
        <f>E45</f>
        <v>25000</v>
      </c>
      <c r="F44" s="19">
        <f>F45</f>
        <v>12500</v>
      </c>
      <c r="G44" s="46">
        <f t="shared" si="2"/>
        <v>50</v>
      </c>
    </row>
    <row r="45" spans="1:7" ht="15.75">
      <c r="A45" s="24"/>
      <c r="B45" s="15"/>
      <c r="C45" s="16" t="s">
        <v>16</v>
      </c>
      <c r="D45" s="17">
        <v>25000</v>
      </c>
      <c r="E45" s="17">
        <v>25000</v>
      </c>
      <c r="F45" s="19">
        <v>12500</v>
      </c>
      <c r="G45" s="46">
        <f t="shared" si="2"/>
        <v>50</v>
      </c>
    </row>
    <row r="46" spans="1:7" ht="15.75">
      <c r="A46" s="24"/>
      <c r="B46" s="15" t="s">
        <v>41</v>
      </c>
      <c r="C46" s="16" t="s">
        <v>42</v>
      </c>
      <c r="D46" s="17">
        <f>D47</f>
        <v>13980</v>
      </c>
      <c r="E46" s="17">
        <f>E47</f>
        <v>13980</v>
      </c>
      <c r="F46" s="19">
        <f>F47</f>
        <v>12000</v>
      </c>
      <c r="G46" s="46">
        <f t="shared" si="2"/>
        <v>85.83690987124464</v>
      </c>
    </row>
    <row r="47" spans="1:7" ht="15.75">
      <c r="A47" s="24"/>
      <c r="B47" s="15"/>
      <c r="C47" s="16" t="s">
        <v>16</v>
      </c>
      <c r="D47" s="17">
        <v>13980</v>
      </c>
      <c r="E47" s="17">
        <v>13980</v>
      </c>
      <c r="F47" s="19">
        <v>12000</v>
      </c>
      <c r="G47" s="46">
        <f t="shared" si="2"/>
        <v>85.83690987124464</v>
      </c>
    </row>
    <row r="48" spans="1:7" ht="15.75">
      <c r="A48" s="24"/>
      <c r="B48" s="15" t="s">
        <v>43</v>
      </c>
      <c r="C48" s="16" t="s">
        <v>44</v>
      </c>
      <c r="D48" s="17">
        <f>D49+D51</f>
        <v>354850</v>
      </c>
      <c r="E48" s="17">
        <f>E49+E51</f>
        <v>354850</v>
      </c>
      <c r="F48" s="19">
        <f>F49+F51</f>
        <v>186598</v>
      </c>
      <c r="G48" s="46">
        <f t="shared" si="2"/>
        <v>52.58503593067493</v>
      </c>
    </row>
    <row r="49" spans="1:7" ht="15.75">
      <c r="A49" s="24"/>
      <c r="B49" s="15"/>
      <c r="C49" s="16" t="s">
        <v>45</v>
      </c>
      <c r="D49" s="17">
        <v>304850</v>
      </c>
      <c r="E49" s="17">
        <v>305840</v>
      </c>
      <c r="F49" s="19">
        <v>137588</v>
      </c>
      <c r="G49" s="46">
        <f t="shared" si="2"/>
        <v>44.986921266021454</v>
      </c>
    </row>
    <row r="50" spans="1:7" ht="15.75">
      <c r="A50" s="24"/>
      <c r="B50" s="15"/>
      <c r="C50" s="16" t="s">
        <v>46</v>
      </c>
      <c r="D50" s="17">
        <v>230000</v>
      </c>
      <c r="E50" s="17">
        <v>230000</v>
      </c>
      <c r="F50" s="19">
        <v>113225</v>
      </c>
      <c r="G50" s="46">
        <f t="shared" si="2"/>
        <v>49.22826086956522</v>
      </c>
    </row>
    <row r="51" spans="1:7" ht="15.75">
      <c r="A51" s="24"/>
      <c r="B51" s="15"/>
      <c r="C51" s="16" t="s">
        <v>28</v>
      </c>
      <c r="D51" s="17">
        <v>50000</v>
      </c>
      <c r="E51" s="17">
        <v>49010</v>
      </c>
      <c r="F51" s="20">
        <v>49010</v>
      </c>
      <c r="G51" s="46">
        <f t="shared" si="2"/>
        <v>100</v>
      </c>
    </row>
    <row r="52" spans="1:7" ht="15.75">
      <c r="A52" s="23" t="s">
        <v>47</v>
      </c>
      <c r="B52" s="12"/>
      <c r="C52" s="13" t="s">
        <v>48</v>
      </c>
      <c r="D52" s="14">
        <f>D53+D56+D59+D66+D69</f>
        <v>7274720</v>
      </c>
      <c r="E52" s="14">
        <f>E53+E56+E59+E63+E66+E69</f>
        <v>7581220</v>
      </c>
      <c r="F52" s="18">
        <f>F53+F56+F59+F63+F66+F69</f>
        <v>3471424</v>
      </c>
      <c r="G52" s="46">
        <f t="shared" si="2"/>
        <v>45.789780536641864</v>
      </c>
    </row>
    <row r="53" spans="1:7" ht="15.75">
      <c r="A53" s="24"/>
      <c r="B53" s="15" t="s">
        <v>49</v>
      </c>
      <c r="C53" s="16" t="s">
        <v>50</v>
      </c>
      <c r="D53" s="17">
        <f>D54</f>
        <v>438820</v>
      </c>
      <c r="E53" s="17">
        <f>E54</f>
        <v>460605</v>
      </c>
      <c r="F53" s="19">
        <f>F54</f>
        <v>220564</v>
      </c>
      <c r="G53" s="46">
        <f aca="true" t="shared" si="4" ref="G53:G84">F53/E53*100</f>
        <v>47.88571552631865</v>
      </c>
    </row>
    <row r="54" spans="1:7" ht="15.75">
      <c r="A54" s="24"/>
      <c r="B54" s="15"/>
      <c r="C54" s="16" t="s">
        <v>51</v>
      </c>
      <c r="D54" s="17">
        <v>438820</v>
      </c>
      <c r="E54" s="17">
        <v>460605</v>
      </c>
      <c r="F54" s="19">
        <v>220564</v>
      </c>
      <c r="G54" s="46">
        <f t="shared" si="4"/>
        <v>47.88571552631865</v>
      </c>
    </row>
    <row r="55" spans="1:7" ht="15.75">
      <c r="A55" s="24"/>
      <c r="B55" s="15"/>
      <c r="C55" s="16" t="s">
        <v>52</v>
      </c>
      <c r="D55" s="17">
        <v>381750</v>
      </c>
      <c r="E55" s="17">
        <v>404261</v>
      </c>
      <c r="F55" s="19">
        <v>178699</v>
      </c>
      <c r="G55" s="46">
        <f t="shared" si="4"/>
        <v>44.203868293008725</v>
      </c>
    </row>
    <row r="56" spans="1:7" ht="15.75">
      <c r="A56" s="24"/>
      <c r="B56" s="15" t="s">
        <v>53</v>
      </c>
      <c r="C56" s="16" t="s">
        <v>54</v>
      </c>
      <c r="D56" s="17">
        <f>D57</f>
        <v>344000</v>
      </c>
      <c r="E56" s="17">
        <f>E57</f>
        <v>344000</v>
      </c>
      <c r="F56" s="19">
        <f>F57</f>
        <v>150778</v>
      </c>
      <c r="G56" s="46">
        <f t="shared" si="4"/>
        <v>43.830813953488374</v>
      </c>
    </row>
    <row r="57" spans="1:7" ht="15.75">
      <c r="A57" s="24"/>
      <c r="B57" s="15"/>
      <c r="C57" s="16" t="s">
        <v>16</v>
      </c>
      <c r="D57" s="17">
        <v>344000</v>
      </c>
      <c r="E57" s="17">
        <v>344000</v>
      </c>
      <c r="F57" s="19">
        <v>150778</v>
      </c>
      <c r="G57" s="46">
        <f t="shared" si="4"/>
        <v>43.830813953488374</v>
      </c>
    </row>
    <row r="58" spans="1:7" ht="15.75">
      <c r="A58" s="24"/>
      <c r="B58" s="15"/>
      <c r="C58" s="16" t="s">
        <v>55</v>
      </c>
      <c r="D58" s="17">
        <v>315000</v>
      </c>
      <c r="E58" s="17">
        <v>315000</v>
      </c>
      <c r="F58" s="19">
        <v>140853</v>
      </c>
      <c r="G58" s="46">
        <f t="shared" si="4"/>
        <v>44.7152380952381</v>
      </c>
    </row>
    <row r="59" spans="1:7" ht="15.75">
      <c r="A59" s="24"/>
      <c r="B59" s="15" t="s">
        <v>56</v>
      </c>
      <c r="C59" s="16" t="s">
        <v>57</v>
      </c>
      <c r="D59" s="17">
        <f>D60</f>
        <v>6369900</v>
      </c>
      <c r="E59" s="17">
        <f>E60+E62</f>
        <v>6592567</v>
      </c>
      <c r="F59" s="19">
        <f>F60</f>
        <v>2963859</v>
      </c>
      <c r="G59" s="46">
        <f t="shared" si="4"/>
        <v>44.9575863241132</v>
      </c>
    </row>
    <row r="60" spans="1:7" ht="15.75">
      <c r="A60" s="24"/>
      <c r="B60" s="15"/>
      <c r="C60" s="16" t="s">
        <v>16</v>
      </c>
      <c r="D60" s="17">
        <v>6369900</v>
      </c>
      <c r="E60" s="17">
        <v>6562567</v>
      </c>
      <c r="F60" s="19">
        <v>2963859</v>
      </c>
      <c r="G60" s="46">
        <f t="shared" si="4"/>
        <v>45.163104620493776</v>
      </c>
    </row>
    <row r="61" spans="1:7" ht="15.75">
      <c r="A61" s="24"/>
      <c r="B61" s="15"/>
      <c r="C61" s="16" t="s">
        <v>26</v>
      </c>
      <c r="D61" s="17">
        <v>4632500</v>
      </c>
      <c r="E61" s="17">
        <v>4816584</v>
      </c>
      <c r="F61" s="19">
        <v>2181484</v>
      </c>
      <c r="G61" s="46">
        <f t="shared" si="4"/>
        <v>45.291102573940364</v>
      </c>
    </row>
    <row r="62" spans="1:7" ht="15.75">
      <c r="A62" s="24"/>
      <c r="B62" s="15"/>
      <c r="C62" s="16" t="s">
        <v>27</v>
      </c>
      <c r="D62" s="17">
        <v>0</v>
      </c>
      <c r="E62" s="17">
        <v>30000</v>
      </c>
      <c r="F62" s="19">
        <v>0</v>
      </c>
      <c r="G62" s="46">
        <f t="shared" si="4"/>
        <v>0</v>
      </c>
    </row>
    <row r="63" spans="1:7" ht="15.75">
      <c r="A63" s="24"/>
      <c r="B63" s="15">
        <v>75045</v>
      </c>
      <c r="C63" s="16" t="s">
        <v>190</v>
      </c>
      <c r="D63" s="17">
        <v>0</v>
      </c>
      <c r="E63" s="17">
        <f>E64</f>
        <v>53728</v>
      </c>
      <c r="F63" s="19">
        <f>F64</f>
        <v>53729</v>
      </c>
      <c r="G63" s="46">
        <f t="shared" si="4"/>
        <v>100.00186122692078</v>
      </c>
    </row>
    <row r="64" spans="1:7" ht="15.75">
      <c r="A64" s="24"/>
      <c r="B64" s="15"/>
      <c r="C64" s="16" t="s">
        <v>16</v>
      </c>
      <c r="D64" s="17">
        <v>0</v>
      </c>
      <c r="E64" s="17">
        <v>53728</v>
      </c>
      <c r="F64" s="19">
        <v>53729</v>
      </c>
      <c r="G64" s="46">
        <f t="shared" si="4"/>
        <v>100.00186122692078</v>
      </c>
    </row>
    <row r="65" spans="1:7" ht="15.75">
      <c r="A65" s="24"/>
      <c r="B65" s="15"/>
      <c r="C65" s="16" t="s">
        <v>26</v>
      </c>
      <c r="D65" s="17">
        <v>0</v>
      </c>
      <c r="E65" s="17">
        <v>13881</v>
      </c>
      <c r="F65" s="19">
        <v>13882</v>
      </c>
      <c r="G65" s="46">
        <f t="shared" si="4"/>
        <v>100.00720409192421</v>
      </c>
    </row>
    <row r="66" spans="1:10" ht="15.75">
      <c r="A66" s="24"/>
      <c r="B66" s="15">
        <v>75075</v>
      </c>
      <c r="C66" s="16" t="s">
        <v>59</v>
      </c>
      <c r="D66" s="17">
        <f>D67</f>
        <v>50000</v>
      </c>
      <c r="E66" s="17">
        <f>E67</f>
        <v>50000</v>
      </c>
      <c r="F66" s="19">
        <f>F67</f>
        <v>35191</v>
      </c>
      <c r="G66" s="46">
        <f t="shared" si="4"/>
        <v>70.382</v>
      </c>
      <c r="I66" s="47"/>
      <c r="J66" s="47">
        <v>262938</v>
      </c>
    </row>
    <row r="67" spans="1:10" ht="15.75">
      <c r="A67" s="24"/>
      <c r="B67" s="15"/>
      <c r="C67" s="16" t="s">
        <v>58</v>
      </c>
      <c r="D67" s="17">
        <v>50000</v>
      </c>
      <c r="E67" s="17">
        <v>50000</v>
      </c>
      <c r="F67" s="19">
        <v>35191</v>
      </c>
      <c r="G67" s="46">
        <f t="shared" si="4"/>
        <v>70.382</v>
      </c>
      <c r="I67" s="47"/>
      <c r="J67" s="47">
        <v>14086</v>
      </c>
    </row>
    <row r="68" spans="1:10" ht="15.75">
      <c r="A68" s="24"/>
      <c r="B68" s="15"/>
      <c r="C68" s="16" t="s">
        <v>193</v>
      </c>
      <c r="D68" s="17">
        <v>20000</v>
      </c>
      <c r="E68" s="17">
        <v>18000</v>
      </c>
      <c r="F68" s="19">
        <v>9000</v>
      </c>
      <c r="G68" s="46">
        <f t="shared" si="4"/>
        <v>50</v>
      </c>
      <c r="I68" s="47"/>
      <c r="J68" s="47"/>
    </row>
    <row r="69" spans="1:10" ht="15.75">
      <c r="A69" s="24"/>
      <c r="B69" s="15" t="s">
        <v>60</v>
      </c>
      <c r="C69" s="16" t="s">
        <v>11</v>
      </c>
      <c r="D69" s="17">
        <f>D70</f>
        <v>72000</v>
      </c>
      <c r="E69" s="17">
        <f>E70</f>
        <v>80320</v>
      </c>
      <c r="F69" s="20">
        <f>F70</f>
        <v>47303</v>
      </c>
      <c r="G69" s="46">
        <f t="shared" si="4"/>
        <v>58.893177290836654</v>
      </c>
      <c r="I69" s="47"/>
      <c r="J69" s="47">
        <v>4805</v>
      </c>
    </row>
    <row r="70" spans="1:10" ht="15.75">
      <c r="A70" s="24"/>
      <c r="B70" s="15"/>
      <c r="C70" s="16" t="s">
        <v>16</v>
      </c>
      <c r="D70" s="17">
        <v>72000</v>
      </c>
      <c r="E70" s="17">
        <v>80320</v>
      </c>
      <c r="F70" s="20">
        <v>47303</v>
      </c>
      <c r="G70" s="46">
        <f t="shared" si="4"/>
        <v>58.893177290836654</v>
      </c>
      <c r="I70" s="47"/>
      <c r="J70" s="47">
        <v>111564</v>
      </c>
    </row>
    <row r="71" spans="1:10" ht="15.75">
      <c r="A71" s="23" t="s">
        <v>61</v>
      </c>
      <c r="B71" s="12"/>
      <c r="C71" s="13" t="s">
        <v>62</v>
      </c>
      <c r="D71" s="18">
        <f aca="true" t="shared" si="5" ref="D71:F72">D72</f>
        <v>900</v>
      </c>
      <c r="E71" s="14">
        <f t="shared" si="5"/>
        <v>900</v>
      </c>
      <c r="F71" s="18">
        <f t="shared" si="5"/>
        <v>390</v>
      </c>
      <c r="G71" s="46">
        <f t="shared" si="4"/>
        <v>43.333333333333336</v>
      </c>
      <c r="H71" s="8">
        <f>SUM(E16+E19+E22+E25+E28+E32+E35+E39+E43+E45+E47+E49+E54+E57+E60+E64+E67+E70)</f>
        <v>12592692</v>
      </c>
      <c r="I71" s="8">
        <f>SUM(F16+F19+F22+F25+F28+F32+F35+F39+F43+F45+F47+F49+F54+F57+F60+F64+F67+F70)</f>
        <v>5112510</v>
      </c>
      <c r="J71" s="47">
        <v>258316</v>
      </c>
    </row>
    <row r="72" spans="1:10" ht="15.75">
      <c r="A72" s="23"/>
      <c r="B72" s="15" t="s">
        <v>63</v>
      </c>
      <c r="C72" s="16" t="s">
        <v>64</v>
      </c>
      <c r="D72" s="19">
        <f t="shared" si="5"/>
        <v>900</v>
      </c>
      <c r="E72" s="17">
        <f t="shared" si="5"/>
        <v>900</v>
      </c>
      <c r="F72" s="19">
        <f t="shared" si="5"/>
        <v>390</v>
      </c>
      <c r="G72" s="46">
        <f t="shared" si="4"/>
        <v>43.333333333333336</v>
      </c>
      <c r="I72" s="47"/>
      <c r="J72" s="47">
        <v>3184364</v>
      </c>
    </row>
    <row r="73" spans="1:10" ht="15.75">
      <c r="A73" s="23"/>
      <c r="B73" s="12"/>
      <c r="C73" s="16" t="s">
        <v>58</v>
      </c>
      <c r="D73" s="19">
        <v>900</v>
      </c>
      <c r="E73" s="17">
        <v>900</v>
      </c>
      <c r="F73" s="19">
        <v>390</v>
      </c>
      <c r="G73" s="46">
        <f t="shared" si="4"/>
        <v>43.333333333333336</v>
      </c>
      <c r="I73" s="10"/>
      <c r="J73" s="10">
        <v>240956</v>
      </c>
    </row>
    <row r="74" spans="1:10" ht="16.5" customHeight="1">
      <c r="A74" s="23" t="s">
        <v>65</v>
      </c>
      <c r="B74" s="12"/>
      <c r="C74" s="13" t="s">
        <v>66</v>
      </c>
      <c r="D74" s="14">
        <f>D75+D77+D79</f>
        <v>18000</v>
      </c>
      <c r="E74" s="14">
        <f>E75+E77+E79</f>
        <v>19000</v>
      </c>
      <c r="F74" s="18">
        <f>F77+F79</f>
        <v>9911</v>
      </c>
      <c r="G74" s="46">
        <f t="shared" si="4"/>
        <v>52.16315789473684</v>
      </c>
      <c r="I74" s="47"/>
      <c r="J74" s="47">
        <v>1836188</v>
      </c>
    </row>
    <row r="75" spans="1:10" ht="16.5" customHeight="1">
      <c r="A75" s="23"/>
      <c r="B75" s="38">
        <v>75414</v>
      </c>
      <c r="C75" s="39" t="s">
        <v>191</v>
      </c>
      <c r="D75" s="40">
        <v>1000</v>
      </c>
      <c r="E75" s="40">
        <f>E76</f>
        <v>1000</v>
      </c>
      <c r="F75" s="20">
        <v>0</v>
      </c>
      <c r="G75" s="46">
        <f t="shared" si="4"/>
        <v>0</v>
      </c>
      <c r="I75" s="47"/>
      <c r="J75" s="47"/>
    </row>
    <row r="76" spans="1:10" ht="16.5" customHeight="1">
      <c r="A76" s="23"/>
      <c r="B76" s="12"/>
      <c r="C76" s="16" t="s">
        <v>58</v>
      </c>
      <c r="D76" s="40">
        <v>1000</v>
      </c>
      <c r="E76" s="40">
        <v>1000</v>
      </c>
      <c r="F76" s="20">
        <v>0</v>
      </c>
      <c r="G76" s="46">
        <f t="shared" si="4"/>
        <v>0</v>
      </c>
      <c r="I76" s="47"/>
      <c r="J76" s="47"/>
    </row>
    <row r="77" spans="1:10" ht="15.75">
      <c r="A77" s="24"/>
      <c r="B77" s="15" t="s">
        <v>68</v>
      </c>
      <c r="C77" s="16" t="s">
        <v>69</v>
      </c>
      <c r="D77" s="17">
        <f>D78</f>
        <v>6500</v>
      </c>
      <c r="E77" s="17">
        <f>E78</f>
        <v>7500</v>
      </c>
      <c r="F77" s="19">
        <f>F78</f>
        <v>2169</v>
      </c>
      <c r="G77" s="46">
        <f t="shared" si="4"/>
        <v>28.92</v>
      </c>
      <c r="I77" s="47"/>
      <c r="J77" s="47">
        <v>554863</v>
      </c>
    </row>
    <row r="78" spans="1:10" ht="15.75">
      <c r="A78" s="24"/>
      <c r="B78" s="15"/>
      <c r="C78" s="16" t="s">
        <v>58</v>
      </c>
      <c r="D78" s="17">
        <v>6500</v>
      </c>
      <c r="E78" s="17">
        <v>7500</v>
      </c>
      <c r="F78" s="19">
        <v>2169</v>
      </c>
      <c r="G78" s="46">
        <f t="shared" si="4"/>
        <v>28.92</v>
      </c>
      <c r="I78" s="47"/>
      <c r="J78" s="47">
        <v>1455920</v>
      </c>
    </row>
    <row r="79" spans="1:10" ht="15.75">
      <c r="A79" s="24"/>
      <c r="B79" s="15" t="s">
        <v>70</v>
      </c>
      <c r="C79" s="16" t="s">
        <v>11</v>
      </c>
      <c r="D79" s="17">
        <f>D80</f>
        <v>10500</v>
      </c>
      <c r="E79" s="17">
        <f>E80</f>
        <v>10500</v>
      </c>
      <c r="F79" s="19">
        <f>F80</f>
        <v>7742</v>
      </c>
      <c r="G79" s="46">
        <f t="shared" si="4"/>
        <v>73.73333333333333</v>
      </c>
      <c r="I79" s="47"/>
      <c r="J79" s="47">
        <v>190248</v>
      </c>
    </row>
    <row r="80" spans="1:10" ht="15.75">
      <c r="A80" s="24"/>
      <c r="B80" s="15"/>
      <c r="C80" s="16" t="s">
        <v>58</v>
      </c>
      <c r="D80" s="17">
        <v>10500</v>
      </c>
      <c r="E80" s="17">
        <v>10500</v>
      </c>
      <c r="F80" s="19">
        <v>7742</v>
      </c>
      <c r="G80" s="46">
        <f t="shared" si="4"/>
        <v>73.73333333333333</v>
      </c>
      <c r="I80" s="47"/>
      <c r="J80" s="47">
        <v>17662</v>
      </c>
    </row>
    <row r="81" spans="1:10" ht="15.75">
      <c r="A81" s="23" t="s">
        <v>71</v>
      </c>
      <c r="B81" s="12"/>
      <c r="C81" s="13" t="s">
        <v>72</v>
      </c>
      <c r="D81" s="14">
        <f aca="true" t="shared" si="6" ref="D81:F82">D82</f>
        <v>1500000</v>
      </c>
      <c r="E81" s="14">
        <f t="shared" si="6"/>
        <v>1500000</v>
      </c>
      <c r="F81" s="18">
        <f t="shared" si="6"/>
        <v>558790</v>
      </c>
      <c r="G81" s="46">
        <f t="shared" si="4"/>
        <v>37.25266666666667</v>
      </c>
      <c r="I81" s="47"/>
      <c r="J81" s="47">
        <v>660</v>
      </c>
    </row>
    <row r="82" spans="1:10" ht="31.5">
      <c r="A82" s="24"/>
      <c r="B82" s="15" t="s">
        <v>73</v>
      </c>
      <c r="C82" s="16" t="s">
        <v>171</v>
      </c>
      <c r="D82" s="17">
        <f t="shared" si="6"/>
        <v>1500000</v>
      </c>
      <c r="E82" s="17">
        <f t="shared" si="6"/>
        <v>1500000</v>
      </c>
      <c r="F82" s="19">
        <f t="shared" si="6"/>
        <v>558790</v>
      </c>
      <c r="G82" s="46">
        <f t="shared" si="4"/>
        <v>37.25266666666667</v>
      </c>
      <c r="I82" s="47"/>
      <c r="J82" s="47">
        <v>565651</v>
      </c>
    </row>
    <row r="83" spans="1:10" ht="15.75">
      <c r="A83" s="24"/>
      <c r="B83" s="15"/>
      <c r="C83" s="16" t="s">
        <v>16</v>
      </c>
      <c r="D83" s="17">
        <v>1500000</v>
      </c>
      <c r="E83" s="17">
        <v>1500000</v>
      </c>
      <c r="F83" s="19">
        <v>558790</v>
      </c>
      <c r="G83" s="46">
        <f t="shared" si="4"/>
        <v>37.25266666666667</v>
      </c>
      <c r="I83" s="47"/>
      <c r="J83" s="47">
        <v>3240734</v>
      </c>
    </row>
    <row r="84" spans="1:10" ht="15.75">
      <c r="A84" s="23" t="s">
        <v>74</v>
      </c>
      <c r="B84" s="12"/>
      <c r="C84" s="13" t="s">
        <v>75</v>
      </c>
      <c r="D84" s="18">
        <f>D85</f>
        <v>350000</v>
      </c>
      <c r="E84" s="18">
        <f>E85</f>
        <v>423471</v>
      </c>
      <c r="F84" s="18">
        <v>0</v>
      </c>
      <c r="G84" s="46">
        <f t="shared" si="4"/>
        <v>0</v>
      </c>
      <c r="I84" s="47"/>
      <c r="J84" s="47">
        <v>34376</v>
      </c>
    </row>
    <row r="85" spans="1:10" ht="15.75">
      <c r="A85" s="23"/>
      <c r="B85" s="15" t="s">
        <v>76</v>
      </c>
      <c r="C85" s="16" t="s">
        <v>77</v>
      </c>
      <c r="D85" s="19">
        <v>350000</v>
      </c>
      <c r="E85" s="19">
        <v>423471</v>
      </c>
      <c r="F85" s="18">
        <v>0</v>
      </c>
      <c r="G85" s="46">
        <f>F85/E85*100</f>
        <v>0</v>
      </c>
      <c r="I85" s="47"/>
      <c r="J85" s="47">
        <v>302092</v>
      </c>
    </row>
    <row r="86" spans="1:10" ht="15.75">
      <c r="A86" s="23"/>
      <c r="B86" s="15"/>
      <c r="C86" s="21" t="s">
        <v>178</v>
      </c>
      <c r="D86" s="17">
        <v>0</v>
      </c>
      <c r="E86" s="17">
        <v>0</v>
      </c>
      <c r="F86" s="18">
        <v>0</v>
      </c>
      <c r="G86" s="46">
        <v>0</v>
      </c>
      <c r="I86" s="47"/>
      <c r="J86" s="47">
        <v>1533606</v>
      </c>
    </row>
    <row r="87" spans="1:10" ht="15.75">
      <c r="A87" s="23"/>
      <c r="B87" s="15"/>
      <c r="C87" s="16" t="s">
        <v>175</v>
      </c>
      <c r="D87" s="17">
        <v>0</v>
      </c>
      <c r="E87" s="17">
        <v>0</v>
      </c>
      <c r="F87" s="18">
        <v>0</v>
      </c>
      <c r="G87" s="46">
        <v>0</v>
      </c>
      <c r="I87" s="47"/>
      <c r="J87" s="47">
        <v>110737</v>
      </c>
    </row>
    <row r="88" spans="1:10" ht="15.75">
      <c r="A88" s="23" t="s">
        <v>78</v>
      </c>
      <c r="B88" s="12"/>
      <c r="C88" s="13" t="s">
        <v>79</v>
      </c>
      <c r="D88" s="14">
        <f>D89+D93+D97+D102+D104+D107+D110+D113+D116+D118</f>
        <v>9712769</v>
      </c>
      <c r="E88" s="14">
        <f>E89+E93+E97+E102+E104+E107+E110+E113+E116+E118</f>
        <v>10091324</v>
      </c>
      <c r="F88" s="18">
        <f>F89+F93+F97+F102+F104+F107+F110+F113+F116+F118</f>
        <v>4692594</v>
      </c>
      <c r="G88" s="46">
        <f aca="true" t="shared" si="7" ref="G88:G95">F88/E88*100</f>
        <v>46.50127178554568</v>
      </c>
      <c r="I88" s="47"/>
      <c r="J88" s="47">
        <v>112369</v>
      </c>
    </row>
    <row r="89" spans="1:10" ht="15.75">
      <c r="A89" s="24"/>
      <c r="B89" s="15" t="s">
        <v>80</v>
      </c>
      <c r="C89" s="16" t="s">
        <v>81</v>
      </c>
      <c r="D89" s="17">
        <f>D90</f>
        <v>1199247</v>
      </c>
      <c r="E89" s="17">
        <f>E90</f>
        <v>1241976</v>
      </c>
      <c r="F89" s="19">
        <f>F90</f>
        <v>582949</v>
      </c>
      <c r="G89" s="46">
        <f t="shared" si="7"/>
        <v>46.937219398764555</v>
      </c>
      <c r="I89" s="47"/>
      <c r="J89" s="47">
        <v>1029207</v>
      </c>
    </row>
    <row r="90" spans="1:10" ht="15.75">
      <c r="A90" s="24"/>
      <c r="B90" s="15"/>
      <c r="C90" s="16" t="s">
        <v>16</v>
      </c>
      <c r="D90" s="17">
        <v>1199247</v>
      </c>
      <c r="E90" s="17">
        <v>1241976</v>
      </c>
      <c r="F90" s="19">
        <v>582949</v>
      </c>
      <c r="G90" s="46">
        <f t="shared" si="7"/>
        <v>46.937219398764555</v>
      </c>
      <c r="I90" s="47"/>
      <c r="J90" s="47">
        <v>510</v>
      </c>
    </row>
    <row r="91" spans="1:10" ht="15.75">
      <c r="A91" s="24"/>
      <c r="B91" s="15"/>
      <c r="C91" s="16" t="s">
        <v>26</v>
      </c>
      <c r="D91" s="17">
        <v>508218</v>
      </c>
      <c r="E91" s="17">
        <v>549432</v>
      </c>
      <c r="F91" s="19">
        <v>226153</v>
      </c>
      <c r="G91" s="46">
        <f t="shared" si="7"/>
        <v>41.16123560331397</v>
      </c>
      <c r="I91" s="47"/>
      <c r="J91" s="47">
        <v>394156</v>
      </c>
    </row>
    <row r="92" spans="1:10" ht="15.75">
      <c r="A92" s="24"/>
      <c r="B92" s="15"/>
      <c r="C92" s="16" t="s">
        <v>82</v>
      </c>
      <c r="D92" s="17">
        <v>626796</v>
      </c>
      <c r="E92" s="17">
        <v>626796</v>
      </c>
      <c r="F92" s="19">
        <v>319060</v>
      </c>
      <c r="G92" s="46">
        <f t="shared" si="7"/>
        <v>50.90332420755716</v>
      </c>
      <c r="I92" s="47"/>
      <c r="J92" s="47">
        <v>223114</v>
      </c>
    </row>
    <row r="93" spans="1:10" ht="15.75">
      <c r="A93" s="24"/>
      <c r="B93" s="15" t="s">
        <v>83</v>
      </c>
      <c r="C93" s="16" t="s">
        <v>84</v>
      </c>
      <c r="D93" s="17">
        <f>D94+D96</f>
        <v>3476746</v>
      </c>
      <c r="E93" s="17">
        <f>E94</f>
        <v>3313880</v>
      </c>
      <c r="F93" s="19">
        <f>F94</f>
        <v>1592403</v>
      </c>
      <c r="G93" s="46">
        <f t="shared" si="7"/>
        <v>48.052524533175614</v>
      </c>
      <c r="I93" s="47"/>
      <c r="J93" s="47">
        <v>706298</v>
      </c>
    </row>
    <row r="94" spans="1:10" ht="15.75">
      <c r="A94" s="24"/>
      <c r="B94" s="15"/>
      <c r="C94" s="16" t="s">
        <v>16</v>
      </c>
      <c r="D94" s="17">
        <v>3436746</v>
      </c>
      <c r="E94" s="17">
        <v>3313880</v>
      </c>
      <c r="F94" s="19">
        <v>1592403</v>
      </c>
      <c r="G94" s="46">
        <f t="shared" si="7"/>
        <v>48.052524533175614</v>
      </c>
      <c r="I94" s="47"/>
      <c r="J94" s="47">
        <f>SUM(J66:J93)</f>
        <v>16385420</v>
      </c>
    </row>
    <row r="95" spans="1:7" ht="15.75">
      <c r="A95" s="24"/>
      <c r="B95" s="15"/>
      <c r="C95" s="16" t="s">
        <v>26</v>
      </c>
      <c r="D95" s="17">
        <v>2897548</v>
      </c>
      <c r="E95" s="17">
        <v>2841213</v>
      </c>
      <c r="F95" s="19">
        <v>1339170</v>
      </c>
      <c r="G95" s="46">
        <f t="shared" si="7"/>
        <v>47.13374182083497</v>
      </c>
    </row>
    <row r="96" spans="1:7" ht="15.75">
      <c r="A96" s="24"/>
      <c r="B96" s="15"/>
      <c r="C96" s="16" t="s">
        <v>67</v>
      </c>
      <c r="D96" s="19">
        <v>40000</v>
      </c>
      <c r="E96" s="17">
        <v>0</v>
      </c>
      <c r="F96" s="19">
        <v>0</v>
      </c>
      <c r="G96" s="46">
        <v>0</v>
      </c>
    </row>
    <row r="97" spans="1:7" ht="15.75">
      <c r="A97" s="24"/>
      <c r="B97" s="15" t="s">
        <v>85</v>
      </c>
      <c r="C97" s="16" t="s">
        <v>86</v>
      </c>
      <c r="D97" s="17">
        <f>D98+D100</f>
        <v>1362541</v>
      </c>
      <c r="E97" s="17">
        <v>1438021</v>
      </c>
      <c r="F97" s="19">
        <f>F98</f>
        <v>621733</v>
      </c>
      <c r="G97" s="46">
        <f aca="true" t="shared" si="8" ref="G97:G128">F97/E97*100</f>
        <v>43.23532132006417</v>
      </c>
    </row>
    <row r="98" spans="1:7" ht="15.75">
      <c r="A98" s="24"/>
      <c r="B98" s="15"/>
      <c r="C98" s="16" t="s">
        <v>16</v>
      </c>
      <c r="D98" s="17">
        <v>1340994</v>
      </c>
      <c r="E98" s="17">
        <f>E97-E100</f>
        <v>1416474</v>
      </c>
      <c r="F98" s="19">
        <v>621733</v>
      </c>
      <c r="G98" s="46">
        <f t="shared" si="8"/>
        <v>43.89300474276266</v>
      </c>
    </row>
    <row r="99" spans="1:7" ht="15.75">
      <c r="A99" s="24"/>
      <c r="B99" s="15"/>
      <c r="C99" s="16" t="s">
        <v>26</v>
      </c>
      <c r="D99" s="17">
        <v>933163</v>
      </c>
      <c r="E99" s="17">
        <v>1008643</v>
      </c>
      <c r="F99" s="19">
        <v>438835</v>
      </c>
      <c r="G99" s="46">
        <f t="shared" si="8"/>
        <v>43.50746498017634</v>
      </c>
    </row>
    <row r="100" spans="1:7" ht="15.75">
      <c r="A100" s="24"/>
      <c r="B100" s="15"/>
      <c r="C100" s="16" t="s">
        <v>188</v>
      </c>
      <c r="D100" s="17">
        <v>21547</v>
      </c>
      <c r="E100" s="17">
        <v>21547</v>
      </c>
      <c r="F100" s="19"/>
      <c r="G100" s="46">
        <f t="shared" si="8"/>
        <v>0</v>
      </c>
    </row>
    <row r="101" spans="1:7" ht="15.75">
      <c r="A101" s="24"/>
      <c r="B101" s="15"/>
      <c r="C101" s="16" t="s">
        <v>87</v>
      </c>
      <c r="D101" s="17">
        <v>221222</v>
      </c>
      <c r="E101" s="17">
        <v>221222</v>
      </c>
      <c r="F101" s="19">
        <v>99974</v>
      </c>
      <c r="G101" s="46">
        <f t="shared" si="8"/>
        <v>45.191707877155075</v>
      </c>
    </row>
    <row r="102" spans="1:7" ht="15.75">
      <c r="A102" s="24"/>
      <c r="B102" s="15" t="s">
        <v>88</v>
      </c>
      <c r="C102" s="16" t="s">
        <v>89</v>
      </c>
      <c r="D102" s="17">
        <f>D103</f>
        <v>41950</v>
      </c>
      <c r="E102" s="17">
        <f>E103</f>
        <v>34950</v>
      </c>
      <c r="F102" s="19">
        <f>F103</f>
        <v>9703</v>
      </c>
      <c r="G102" s="46">
        <f t="shared" si="8"/>
        <v>27.762517882689558</v>
      </c>
    </row>
    <row r="103" spans="1:7" ht="15.75">
      <c r="A103" s="24"/>
      <c r="B103" s="15"/>
      <c r="C103" s="16" t="s">
        <v>90</v>
      </c>
      <c r="D103" s="17">
        <v>41950</v>
      </c>
      <c r="E103" s="17">
        <v>34950</v>
      </c>
      <c r="F103" s="19">
        <v>9703</v>
      </c>
      <c r="G103" s="46">
        <f t="shared" si="8"/>
        <v>27.762517882689558</v>
      </c>
    </row>
    <row r="104" spans="1:7" ht="15.75">
      <c r="A104" s="24"/>
      <c r="B104" s="15" t="s">
        <v>91</v>
      </c>
      <c r="C104" s="16" t="s">
        <v>92</v>
      </c>
      <c r="D104" s="17">
        <f>D105</f>
        <v>2032165</v>
      </c>
      <c r="E104" s="17">
        <f>E105</f>
        <v>2375030</v>
      </c>
      <c r="F104" s="19">
        <f>F105</f>
        <v>1099579</v>
      </c>
      <c r="G104" s="46">
        <f t="shared" si="8"/>
        <v>46.29747834764192</v>
      </c>
    </row>
    <row r="105" spans="1:7" ht="15.75">
      <c r="A105" s="24"/>
      <c r="B105" s="15"/>
      <c r="C105" s="16" t="s">
        <v>16</v>
      </c>
      <c r="D105" s="17">
        <v>2032165</v>
      </c>
      <c r="E105" s="17">
        <v>2375030</v>
      </c>
      <c r="F105" s="19">
        <v>1099579</v>
      </c>
      <c r="G105" s="46">
        <f t="shared" si="8"/>
        <v>46.29747834764192</v>
      </c>
    </row>
    <row r="106" spans="1:7" ht="15.75">
      <c r="A106" s="24"/>
      <c r="B106" s="15"/>
      <c r="C106" s="16" t="s">
        <v>26</v>
      </c>
      <c r="D106" s="17">
        <v>1765098</v>
      </c>
      <c r="E106" s="17">
        <v>1919550</v>
      </c>
      <c r="F106" s="19">
        <v>884741</v>
      </c>
      <c r="G106" s="46">
        <f t="shared" si="8"/>
        <v>46.09106300955953</v>
      </c>
    </row>
    <row r="107" spans="1:7" ht="15.75">
      <c r="A107" s="24"/>
      <c r="B107" s="15" t="s">
        <v>93</v>
      </c>
      <c r="C107" s="16" t="s">
        <v>94</v>
      </c>
      <c r="D107" s="17">
        <f>D108</f>
        <v>201257</v>
      </c>
      <c r="E107" s="17">
        <f>E108</f>
        <v>213174</v>
      </c>
      <c r="F107" s="19">
        <f>F108</f>
        <v>157221</v>
      </c>
      <c r="G107" s="46">
        <f t="shared" si="8"/>
        <v>73.75242759435953</v>
      </c>
    </row>
    <row r="108" spans="1:7" ht="15.75">
      <c r="A108" s="24"/>
      <c r="B108" s="15"/>
      <c r="C108" s="16" t="s">
        <v>16</v>
      </c>
      <c r="D108" s="17">
        <v>201257</v>
      </c>
      <c r="E108" s="17">
        <v>213174</v>
      </c>
      <c r="F108" s="19">
        <v>157221</v>
      </c>
      <c r="G108" s="46">
        <f t="shared" si="8"/>
        <v>73.75242759435953</v>
      </c>
    </row>
    <row r="109" spans="1:7" ht="15.75">
      <c r="A109" s="24"/>
      <c r="B109" s="15"/>
      <c r="C109" s="16" t="s">
        <v>26</v>
      </c>
      <c r="D109" s="17">
        <v>163465</v>
      </c>
      <c r="E109" s="17">
        <v>175382</v>
      </c>
      <c r="F109" s="19">
        <v>140625</v>
      </c>
      <c r="G109" s="46">
        <f t="shared" si="8"/>
        <v>80.18211675086383</v>
      </c>
    </row>
    <row r="110" spans="1:7" ht="15.75">
      <c r="A110" s="24"/>
      <c r="B110" s="15" t="s">
        <v>95</v>
      </c>
      <c r="C110" s="16" t="s">
        <v>96</v>
      </c>
      <c r="D110" s="17">
        <f>D111</f>
        <v>1010165</v>
      </c>
      <c r="E110" s="17">
        <f>E111</f>
        <v>1078495</v>
      </c>
      <c r="F110" s="19">
        <f>F111</f>
        <v>433909</v>
      </c>
      <c r="G110" s="46">
        <f t="shared" si="8"/>
        <v>40.23282444517592</v>
      </c>
    </row>
    <row r="111" spans="1:7" ht="15.75">
      <c r="A111" s="24"/>
      <c r="B111" s="15"/>
      <c r="C111" s="16" t="s">
        <v>16</v>
      </c>
      <c r="D111" s="17">
        <v>1010165</v>
      </c>
      <c r="E111" s="17">
        <v>1078495</v>
      </c>
      <c r="F111" s="19">
        <v>433909</v>
      </c>
      <c r="G111" s="46">
        <f t="shared" si="8"/>
        <v>40.23282444517592</v>
      </c>
    </row>
    <row r="112" spans="1:7" ht="15.75">
      <c r="A112" s="24"/>
      <c r="B112" s="15"/>
      <c r="C112" s="16" t="s">
        <v>26</v>
      </c>
      <c r="D112" s="17">
        <v>841662</v>
      </c>
      <c r="E112" s="17">
        <v>909992</v>
      </c>
      <c r="F112" s="19">
        <v>368511</v>
      </c>
      <c r="G112" s="46">
        <f t="shared" si="8"/>
        <v>40.496070295123474</v>
      </c>
    </row>
    <row r="113" spans="1:7" ht="15.75">
      <c r="A113" s="24"/>
      <c r="B113" s="15" t="s">
        <v>97</v>
      </c>
      <c r="C113" s="16" t="s">
        <v>98</v>
      </c>
      <c r="D113" s="17">
        <f>D114</f>
        <v>160608</v>
      </c>
      <c r="E113" s="17">
        <f>E114</f>
        <v>166862</v>
      </c>
      <c r="F113" s="19">
        <f>F114</f>
        <v>74320</v>
      </c>
      <c r="G113" s="46">
        <f t="shared" si="8"/>
        <v>44.53979935515576</v>
      </c>
    </row>
    <row r="114" spans="1:7" ht="15.75">
      <c r="A114" s="24"/>
      <c r="B114" s="15"/>
      <c r="C114" s="16" t="s">
        <v>51</v>
      </c>
      <c r="D114" s="17">
        <v>160608</v>
      </c>
      <c r="E114" s="17">
        <v>166862</v>
      </c>
      <c r="F114" s="19">
        <v>74320</v>
      </c>
      <c r="G114" s="44">
        <f t="shared" si="8"/>
        <v>44.53979935515576</v>
      </c>
    </row>
    <row r="115" spans="1:7" ht="15.75">
      <c r="A115" s="24"/>
      <c r="B115" s="15"/>
      <c r="C115" s="16" t="s">
        <v>99</v>
      </c>
      <c r="D115" s="17">
        <v>77394</v>
      </c>
      <c r="E115" s="17">
        <v>83648</v>
      </c>
      <c r="F115" s="19">
        <v>42272</v>
      </c>
      <c r="G115" s="46">
        <f t="shared" si="8"/>
        <v>50.53557765876052</v>
      </c>
    </row>
    <row r="116" spans="1:7" ht="15.75">
      <c r="A116" s="24"/>
      <c r="B116" s="15" t="s">
        <v>100</v>
      </c>
      <c r="C116" s="16" t="s">
        <v>101</v>
      </c>
      <c r="D116" s="17">
        <f>D117</f>
        <v>47951</v>
      </c>
      <c r="E116" s="17">
        <f>E117</f>
        <v>47188</v>
      </c>
      <c r="F116" s="19">
        <f>F117</f>
        <v>17798</v>
      </c>
      <c r="G116" s="46">
        <f t="shared" si="8"/>
        <v>37.71721624141731</v>
      </c>
    </row>
    <row r="117" spans="1:7" ht="15.75">
      <c r="A117" s="24"/>
      <c r="B117" s="15"/>
      <c r="C117" s="16" t="s">
        <v>58</v>
      </c>
      <c r="D117" s="17">
        <v>47951</v>
      </c>
      <c r="E117" s="17">
        <v>47188</v>
      </c>
      <c r="F117" s="19">
        <v>17798</v>
      </c>
      <c r="G117" s="46">
        <f t="shared" si="8"/>
        <v>37.71721624141731</v>
      </c>
    </row>
    <row r="118" spans="1:7" ht="15.75">
      <c r="A118" s="24"/>
      <c r="B118" s="15" t="s">
        <v>102</v>
      </c>
      <c r="C118" s="16" t="s">
        <v>11</v>
      </c>
      <c r="D118" s="17">
        <f>D119</f>
        <v>180139</v>
      </c>
      <c r="E118" s="17">
        <f>E119</f>
        <v>181748</v>
      </c>
      <c r="F118" s="19">
        <f>F119</f>
        <v>102979</v>
      </c>
      <c r="G118" s="46">
        <f t="shared" si="8"/>
        <v>56.66032088386117</v>
      </c>
    </row>
    <row r="119" spans="1:7" ht="15.75">
      <c r="A119" s="24"/>
      <c r="B119" s="15"/>
      <c r="C119" s="16" t="s">
        <v>16</v>
      </c>
      <c r="D119" s="17">
        <v>180139</v>
      </c>
      <c r="E119" s="17">
        <v>181748</v>
      </c>
      <c r="F119" s="19">
        <v>102979</v>
      </c>
      <c r="G119" s="46">
        <f t="shared" si="8"/>
        <v>56.66032088386117</v>
      </c>
    </row>
    <row r="120" spans="1:7" ht="15.75">
      <c r="A120" s="24"/>
      <c r="B120" s="15"/>
      <c r="C120" s="16" t="s">
        <v>99</v>
      </c>
      <c r="D120" s="17">
        <v>11490</v>
      </c>
      <c r="E120" s="17">
        <v>11490</v>
      </c>
      <c r="F120" s="19">
        <v>0</v>
      </c>
      <c r="G120" s="46">
        <f t="shared" si="8"/>
        <v>0</v>
      </c>
    </row>
    <row r="121" spans="1:9" ht="15.75">
      <c r="A121" s="23" t="s">
        <v>103</v>
      </c>
      <c r="B121" s="12"/>
      <c r="C121" s="13" t="s">
        <v>104</v>
      </c>
      <c r="D121" s="14">
        <f>D122+D124+D126+D128</f>
        <v>4900497</v>
      </c>
      <c r="E121" s="14">
        <f>E122+E124+E128+E126</f>
        <v>4900497</v>
      </c>
      <c r="F121" s="18">
        <f>F122+F124+F126+F128</f>
        <v>1301582</v>
      </c>
      <c r="G121" s="46">
        <f t="shared" si="8"/>
        <v>26.560203995635547</v>
      </c>
      <c r="H121" s="8">
        <f>SUM(E73+E76+E78+E83+E90+E94+E98+E103+E105+E108+E111+E114+E117+E119+E80)</f>
        <v>11589677</v>
      </c>
      <c r="I121" s="8">
        <f>SUM(F73+F76+F78+F83+F90+F94+F98+F103+F105+F108+F111+F114+F117+F119+F80)</f>
        <v>5261685</v>
      </c>
    </row>
    <row r="122" spans="1:7" ht="15.75">
      <c r="A122" s="24"/>
      <c r="B122" s="15" t="s">
        <v>105</v>
      </c>
      <c r="C122" s="16" t="s">
        <v>106</v>
      </c>
      <c r="D122" s="17">
        <f>D123</f>
        <v>2894297</v>
      </c>
      <c r="E122" s="17">
        <f>E123</f>
        <v>2894297</v>
      </c>
      <c r="F122" s="19">
        <f>F123</f>
        <v>219828</v>
      </c>
      <c r="G122" s="46">
        <f t="shared" si="8"/>
        <v>7.595212239794328</v>
      </c>
    </row>
    <row r="123" spans="1:7" ht="15.75">
      <c r="A123" s="24"/>
      <c r="B123" s="15"/>
      <c r="C123" s="16" t="s">
        <v>107</v>
      </c>
      <c r="D123" s="17">
        <v>2894297</v>
      </c>
      <c r="E123" s="17">
        <v>2894297</v>
      </c>
      <c r="F123" s="19">
        <v>219828</v>
      </c>
      <c r="G123" s="46">
        <f t="shared" si="8"/>
        <v>7.595212239794328</v>
      </c>
    </row>
    <row r="124" spans="1:7" ht="15.75">
      <c r="A124" s="24"/>
      <c r="B124" s="15" t="s">
        <v>108</v>
      </c>
      <c r="C124" s="16" t="s">
        <v>109</v>
      </c>
      <c r="D124" s="17">
        <f>D125</f>
        <v>5000</v>
      </c>
      <c r="E124" s="17">
        <f>E125</f>
        <v>5000</v>
      </c>
      <c r="F124" s="19">
        <v>0</v>
      </c>
      <c r="G124" s="46">
        <f t="shared" si="8"/>
        <v>0</v>
      </c>
    </row>
    <row r="125" spans="1:7" ht="15.75">
      <c r="A125" s="24"/>
      <c r="B125" s="15"/>
      <c r="C125" s="16" t="s">
        <v>16</v>
      </c>
      <c r="D125" s="17">
        <v>5000</v>
      </c>
      <c r="E125" s="17">
        <v>5000</v>
      </c>
      <c r="F125" s="19">
        <v>0</v>
      </c>
      <c r="G125" s="46">
        <f t="shared" si="8"/>
        <v>0</v>
      </c>
    </row>
    <row r="126" spans="1:7" ht="33" customHeight="1">
      <c r="A126" s="24"/>
      <c r="B126" s="15" t="s">
        <v>110</v>
      </c>
      <c r="C126" s="16" t="s">
        <v>111</v>
      </c>
      <c r="D126" s="17">
        <f>D127</f>
        <v>1958000</v>
      </c>
      <c r="E126" s="17">
        <f>E127</f>
        <v>1958000</v>
      </c>
      <c r="F126" s="19">
        <f>F127</f>
        <v>1060746</v>
      </c>
      <c r="G126" s="44">
        <f t="shared" si="8"/>
        <v>54.174974463738515</v>
      </c>
    </row>
    <row r="127" spans="1:7" ht="15.75">
      <c r="A127" s="24"/>
      <c r="B127" s="15"/>
      <c r="C127" s="16" t="s">
        <v>16</v>
      </c>
      <c r="D127" s="17">
        <v>1958000</v>
      </c>
      <c r="E127" s="17">
        <v>1958000</v>
      </c>
      <c r="F127" s="19">
        <v>1060746</v>
      </c>
      <c r="G127" s="46">
        <f t="shared" si="8"/>
        <v>54.174974463738515</v>
      </c>
    </row>
    <row r="128" spans="1:7" ht="15.75">
      <c r="A128" s="24"/>
      <c r="B128" s="15">
        <v>85195</v>
      </c>
      <c r="C128" s="16" t="s">
        <v>11</v>
      </c>
      <c r="D128" s="17">
        <f>D129</f>
        <v>43200</v>
      </c>
      <c r="E128" s="17">
        <f>E130</f>
        <v>43200</v>
      </c>
      <c r="F128" s="19">
        <f>F129</f>
        <v>21008</v>
      </c>
      <c r="G128" s="44">
        <f t="shared" si="8"/>
        <v>48.629629629629626</v>
      </c>
    </row>
    <row r="129" spans="1:7" ht="15.75">
      <c r="A129" s="24"/>
      <c r="B129" s="15"/>
      <c r="C129" s="16" t="s">
        <v>99</v>
      </c>
      <c r="D129" s="17">
        <v>43200</v>
      </c>
      <c r="E129" s="17">
        <v>43200</v>
      </c>
      <c r="F129" s="19">
        <v>21008</v>
      </c>
      <c r="G129" s="44">
        <f aca="true" t="shared" si="9" ref="G129:G160">F129/E129*100</f>
        <v>48.629629629629626</v>
      </c>
    </row>
    <row r="130" spans="1:7" ht="15.75">
      <c r="A130" s="24"/>
      <c r="B130" s="15"/>
      <c r="C130" s="16" t="s">
        <v>16</v>
      </c>
      <c r="D130" s="17">
        <f>D129</f>
        <v>43200</v>
      </c>
      <c r="E130" s="17">
        <v>43200</v>
      </c>
      <c r="F130" s="19">
        <v>21008</v>
      </c>
      <c r="G130" s="46">
        <f t="shared" si="9"/>
        <v>48.629629629629626</v>
      </c>
    </row>
    <row r="131" spans="1:7" ht="15.75">
      <c r="A131" s="23" t="s">
        <v>112</v>
      </c>
      <c r="B131" s="12"/>
      <c r="C131" s="13" t="s">
        <v>113</v>
      </c>
      <c r="D131" s="14">
        <f>D132+D136+D141+D145+D148+D151</f>
        <v>12141427</v>
      </c>
      <c r="E131" s="14">
        <f>E132+E136+E141+E145+E148+E151</f>
        <v>12616864</v>
      </c>
      <c r="F131" s="18">
        <f>F132+F136+F141+F145+F151</f>
        <v>6139896</v>
      </c>
      <c r="G131" s="46">
        <f t="shared" si="9"/>
        <v>48.66420054935997</v>
      </c>
    </row>
    <row r="132" spans="1:7" ht="15.75">
      <c r="A132" s="24"/>
      <c r="B132" s="15" t="s">
        <v>114</v>
      </c>
      <c r="C132" s="16" t="s">
        <v>115</v>
      </c>
      <c r="D132" s="17">
        <f>D133</f>
        <v>1850080</v>
      </c>
      <c r="E132" s="17">
        <f>E133</f>
        <v>1901932</v>
      </c>
      <c r="F132" s="19">
        <f>F133</f>
        <v>730633</v>
      </c>
      <c r="G132" s="46">
        <f t="shared" si="9"/>
        <v>38.41530612030294</v>
      </c>
    </row>
    <row r="133" spans="1:7" ht="15.75">
      <c r="A133" s="24"/>
      <c r="B133" s="15"/>
      <c r="C133" s="16" t="s">
        <v>16</v>
      </c>
      <c r="D133" s="17">
        <v>1850080</v>
      </c>
      <c r="E133" s="17">
        <v>1901932</v>
      </c>
      <c r="F133" s="19">
        <v>730633</v>
      </c>
      <c r="G133" s="46">
        <f t="shared" si="9"/>
        <v>38.41530612030294</v>
      </c>
    </row>
    <row r="134" spans="1:7" ht="15.75">
      <c r="A134" s="24"/>
      <c r="B134" s="15"/>
      <c r="C134" s="16" t="s">
        <v>116</v>
      </c>
      <c r="D134" s="17">
        <v>825200</v>
      </c>
      <c r="E134" s="17">
        <v>843700</v>
      </c>
      <c r="F134" s="19">
        <v>403020</v>
      </c>
      <c r="G134" s="46">
        <f t="shared" si="9"/>
        <v>47.76816403935048</v>
      </c>
    </row>
    <row r="135" spans="1:7" ht="15.75">
      <c r="A135" s="24"/>
      <c r="B135" s="15"/>
      <c r="C135" s="16" t="s">
        <v>176</v>
      </c>
      <c r="D135" s="19">
        <v>475000</v>
      </c>
      <c r="E135" s="17">
        <v>475000</v>
      </c>
      <c r="F135" s="19">
        <v>120941</v>
      </c>
      <c r="G135" s="46">
        <f t="shared" si="9"/>
        <v>25.461263157894738</v>
      </c>
    </row>
    <row r="136" spans="1:7" ht="15.75">
      <c r="A136" s="24"/>
      <c r="B136" s="15" t="s">
        <v>117</v>
      </c>
      <c r="C136" s="16" t="s">
        <v>118</v>
      </c>
      <c r="D136" s="17">
        <f>D137</f>
        <v>8046212</v>
      </c>
      <c r="E136" s="17">
        <v>8467797</v>
      </c>
      <c r="F136" s="19">
        <f>F137</f>
        <v>4371833</v>
      </c>
      <c r="G136" s="46">
        <f t="shared" si="9"/>
        <v>51.62893016920458</v>
      </c>
    </row>
    <row r="137" spans="1:7" ht="15.75">
      <c r="A137" s="24"/>
      <c r="B137" s="15"/>
      <c r="C137" s="16" t="s">
        <v>16</v>
      </c>
      <c r="D137" s="17">
        <v>8046212</v>
      </c>
      <c r="E137" s="17">
        <f>E136-E140</f>
        <v>8446797</v>
      </c>
      <c r="F137" s="19">
        <v>4371833</v>
      </c>
      <c r="G137" s="46">
        <f t="shared" si="9"/>
        <v>51.75728740728586</v>
      </c>
    </row>
    <row r="138" spans="1:7" ht="15.75">
      <c r="A138" s="24"/>
      <c r="B138" s="15"/>
      <c r="C138" s="16" t="s">
        <v>26</v>
      </c>
      <c r="D138" s="17">
        <v>4915963</v>
      </c>
      <c r="E138" s="17">
        <v>5011591</v>
      </c>
      <c r="F138" s="19">
        <v>2476011</v>
      </c>
      <c r="G138" s="46">
        <f t="shared" si="9"/>
        <v>49.40568773469343</v>
      </c>
    </row>
    <row r="139" spans="1:7" ht="18" customHeight="1">
      <c r="A139" s="25"/>
      <c r="B139" s="16"/>
      <c r="C139" s="21" t="s">
        <v>184</v>
      </c>
      <c r="D139" s="17">
        <v>921424</v>
      </c>
      <c r="E139" s="17">
        <v>941636</v>
      </c>
      <c r="F139" s="19">
        <v>478500</v>
      </c>
      <c r="G139" s="46">
        <f t="shared" si="9"/>
        <v>50.81581417872724</v>
      </c>
    </row>
    <row r="140" spans="1:7" ht="18" customHeight="1">
      <c r="A140" s="25"/>
      <c r="B140" s="16"/>
      <c r="C140" s="16" t="s">
        <v>67</v>
      </c>
      <c r="D140" s="17">
        <v>0</v>
      </c>
      <c r="E140" s="17">
        <v>21000</v>
      </c>
      <c r="F140" s="19">
        <v>0</v>
      </c>
      <c r="G140" s="46">
        <f t="shared" si="9"/>
        <v>0</v>
      </c>
    </row>
    <row r="141" spans="1:7" ht="15.75">
      <c r="A141" s="24"/>
      <c r="B141" s="15" t="s">
        <v>119</v>
      </c>
      <c r="C141" s="16" t="s">
        <v>120</v>
      </c>
      <c r="D141" s="17">
        <f>D142</f>
        <v>1674105</v>
      </c>
      <c r="E141" s="17">
        <f>E142</f>
        <v>1674105</v>
      </c>
      <c r="F141" s="19">
        <f>F142</f>
        <v>789628</v>
      </c>
      <c r="G141" s="44">
        <f t="shared" si="9"/>
        <v>47.16717290731465</v>
      </c>
    </row>
    <row r="142" spans="1:7" ht="15.75">
      <c r="A142" s="24"/>
      <c r="B142" s="15"/>
      <c r="C142" s="16" t="s">
        <v>16</v>
      </c>
      <c r="D142" s="17">
        <v>1674105</v>
      </c>
      <c r="E142" s="17">
        <v>1674105</v>
      </c>
      <c r="F142" s="19">
        <v>789628</v>
      </c>
      <c r="G142" s="46">
        <f t="shared" si="9"/>
        <v>47.16717290731465</v>
      </c>
    </row>
    <row r="143" spans="1:7" ht="15.75">
      <c r="A143" s="24"/>
      <c r="B143" s="15"/>
      <c r="C143" s="16" t="s">
        <v>121</v>
      </c>
      <c r="D143" s="17">
        <v>93300</v>
      </c>
      <c r="E143" s="17">
        <v>93300</v>
      </c>
      <c r="F143" s="19">
        <v>33888</v>
      </c>
      <c r="G143" s="46">
        <f t="shared" si="9"/>
        <v>36.32154340836013</v>
      </c>
    </row>
    <row r="144" spans="1:7" ht="15.75">
      <c r="A144" s="24"/>
      <c r="B144" s="15"/>
      <c r="C144" s="16" t="s">
        <v>198</v>
      </c>
      <c r="D144" s="19">
        <v>69100</v>
      </c>
      <c r="E144" s="17">
        <v>69100</v>
      </c>
      <c r="F144" s="19">
        <v>33077</v>
      </c>
      <c r="G144" s="46">
        <f t="shared" si="9"/>
        <v>47.868306801736615</v>
      </c>
    </row>
    <row r="145" spans="1:7" ht="15.75">
      <c r="A145" s="24"/>
      <c r="B145" s="15" t="s">
        <v>122</v>
      </c>
      <c r="C145" s="16" t="s">
        <v>123</v>
      </c>
      <c r="D145" s="17">
        <f>D146</f>
        <v>535000</v>
      </c>
      <c r="E145" s="17">
        <f>E146</f>
        <v>537000</v>
      </c>
      <c r="F145" s="19">
        <f>F146</f>
        <v>244029</v>
      </c>
      <c r="G145" s="46">
        <f t="shared" si="9"/>
        <v>45.44301675977654</v>
      </c>
    </row>
    <row r="146" spans="1:7" ht="15.75">
      <c r="A146" s="24"/>
      <c r="B146" s="15"/>
      <c r="C146" s="16" t="s">
        <v>16</v>
      </c>
      <c r="D146" s="17">
        <v>535000</v>
      </c>
      <c r="E146" s="17">
        <v>537000</v>
      </c>
      <c r="F146" s="19">
        <v>244029</v>
      </c>
      <c r="G146" s="46">
        <f t="shared" si="9"/>
        <v>45.44301675977654</v>
      </c>
    </row>
    <row r="147" spans="1:7" ht="15.75">
      <c r="A147" s="24"/>
      <c r="B147" s="15"/>
      <c r="C147" s="16" t="s">
        <v>121</v>
      </c>
      <c r="D147" s="17">
        <v>447900</v>
      </c>
      <c r="E147" s="17">
        <v>449900</v>
      </c>
      <c r="F147" s="19">
        <v>202599</v>
      </c>
      <c r="G147" s="46">
        <f t="shared" si="9"/>
        <v>45.03200711269171</v>
      </c>
    </row>
    <row r="148" spans="1:7" ht="31.5">
      <c r="A148" s="24"/>
      <c r="B148" s="15">
        <v>85220</v>
      </c>
      <c r="C148" s="16" t="s">
        <v>192</v>
      </c>
      <c r="D148" s="17">
        <f>D149</f>
        <v>31000</v>
      </c>
      <c r="E148" s="17">
        <f>E149</f>
        <v>31000</v>
      </c>
      <c r="F148" s="19">
        <v>0</v>
      </c>
      <c r="G148" s="46">
        <f t="shared" si="9"/>
        <v>0</v>
      </c>
    </row>
    <row r="149" spans="1:7" ht="15.75">
      <c r="A149" s="24"/>
      <c r="B149" s="15"/>
      <c r="C149" s="16" t="s">
        <v>16</v>
      </c>
      <c r="D149" s="17">
        <f>D150</f>
        <v>31000</v>
      </c>
      <c r="E149" s="17">
        <v>31000</v>
      </c>
      <c r="F149" s="19">
        <v>0</v>
      </c>
      <c r="G149" s="46">
        <f t="shared" si="9"/>
        <v>0</v>
      </c>
    </row>
    <row r="150" spans="1:7" ht="15.75">
      <c r="A150" s="24"/>
      <c r="B150" s="15"/>
      <c r="C150" s="16" t="s">
        <v>194</v>
      </c>
      <c r="D150" s="17">
        <v>31000</v>
      </c>
      <c r="E150" s="17">
        <v>31000</v>
      </c>
      <c r="F150" s="19">
        <v>0</v>
      </c>
      <c r="G150" s="46">
        <f t="shared" si="9"/>
        <v>0</v>
      </c>
    </row>
    <row r="151" spans="1:7" ht="15.75">
      <c r="A151" s="24"/>
      <c r="B151" s="15" t="s">
        <v>124</v>
      </c>
      <c r="C151" s="16" t="s">
        <v>11</v>
      </c>
      <c r="D151" s="17">
        <f>D152</f>
        <v>5030</v>
      </c>
      <c r="E151" s="17">
        <f>E152</f>
        <v>5030</v>
      </c>
      <c r="F151" s="19">
        <f>F152</f>
        <v>3773</v>
      </c>
      <c r="G151" s="46">
        <f t="shared" si="9"/>
        <v>75.00994035785288</v>
      </c>
    </row>
    <row r="152" spans="1:7" ht="15.75">
      <c r="A152" s="24"/>
      <c r="B152" s="15"/>
      <c r="C152" s="16" t="s">
        <v>16</v>
      </c>
      <c r="D152" s="17">
        <v>5030</v>
      </c>
      <c r="E152" s="17">
        <v>5030</v>
      </c>
      <c r="F152" s="19">
        <v>3773</v>
      </c>
      <c r="G152" s="46">
        <f t="shared" si="9"/>
        <v>75.00994035785288</v>
      </c>
    </row>
    <row r="153" spans="1:7" ht="31.5">
      <c r="A153" s="23" t="s">
        <v>125</v>
      </c>
      <c r="B153" s="12"/>
      <c r="C153" s="13" t="s">
        <v>126</v>
      </c>
      <c r="D153" s="14">
        <f>D154+D157</f>
        <v>3111190</v>
      </c>
      <c r="E153" s="14">
        <f>E154+E157+E160</f>
        <v>3300410</v>
      </c>
      <c r="F153" s="18">
        <f>F154+F157+F160</f>
        <v>1474195</v>
      </c>
      <c r="G153" s="44">
        <f t="shared" si="9"/>
        <v>44.66702621795474</v>
      </c>
    </row>
    <row r="154" spans="1:7" ht="15.75">
      <c r="A154" s="24"/>
      <c r="B154" s="15" t="s">
        <v>127</v>
      </c>
      <c r="C154" s="16" t="s">
        <v>128</v>
      </c>
      <c r="D154" s="17">
        <f aca="true" t="shared" si="10" ref="D154:F155">D155</f>
        <v>20120</v>
      </c>
      <c r="E154" s="17">
        <f t="shared" si="10"/>
        <v>20120</v>
      </c>
      <c r="F154" s="18">
        <f t="shared" si="10"/>
        <v>9688</v>
      </c>
      <c r="G154" s="46">
        <f t="shared" si="9"/>
        <v>48.15109343936382</v>
      </c>
    </row>
    <row r="155" spans="1:7" ht="15.75">
      <c r="A155" s="24"/>
      <c r="B155" s="15"/>
      <c r="C155" s="16" t="s">
        <v>58</v>
      </c>
      <c r="D155" s="17">
        <f t="shared" si="10"/>
        <v>20120</v>
      </c>
      <c r="E155" s="17">
        <f t="shared" si="10"/>
        <v>20120</v>
      </c>
      <c r="F155" s="20">
        <f t="shared" si="10"/>
        <v>9688</v>
      </c>
      <c r="G155" s="46">
        <f t="shared" si="9"/>
        <v>48.15109343936382</v>
      </c>
    </row>
    <row r="156" spans="1:7" ht="15.75">
      <c r="A156" s="24"/>
      <c r="B156" s="15"/>
      <c r="C156" s="16" t="s">
        <v>185</v>
      </c>
      <c r="D156" s="17">
        <v>20120</v>
      </c>
      <c r="E156" s="17">
        <v>20120</v>
      </c>
      <c r="F156" s="20">
        <v>9688</v>
      </c>
      <c r="G156" s="46">
        <f t="shared" si="9"/>
        <v>48.15109343936382</v>
      </c>
    </row>
    <row r="157" spans="1:7" ht="15.75">
      <c r="A157" s="24"/>
      <c r="B157" s="15" t="s">
        <v>129</v>
      </c>
      <c r="C157" s="16" t="s">
        <v>130</v>
      </c>
      <c r="D157" s="17">
        <f>D158</f>
        <v>3091070</v>
      </c>
      <c r="E157" s="17">
        <f>E158</f>
        <v>3279070</v>
      </c>
      <c r="F157" s="19">
        <f>F158</f>
        <v>1463287</v>
      </c>
      <c r="G157" s="46">
        <f t="shared" si="9"/>
        <v>44.62506137410912</v>
      </c>
    </row>
    <row r="158" spans="1:7" ht="15.75">
      <c r="A158" s="24"/>
      <c r="B158" s="15"/>
      <c r="C158" s="16" t="s">
        <v>16</v>
      </c>
      <c r="D158" s="17">
        <v>3091070</v>
      </c>
      <c r="E158" s="17">
        <v>3279070</v>
      </c>
      <c r="F158" s="19">
        <v>1463287</v>
      </c>
      <c r="G158" s="46">
        <f t="shared" si="9"/>
        <v>44.62506137410912</v>
      </c>
    </row>
    <row r="159" spans="1:7" ht="15.75">
      <c r="A159" s="24"/>
      <c r="B159" s="15"/>
      <c r="C159" s="16" t="s">
        <v>26</v>
      </c>
      <c r="D159" s="17">
        <v>2632706</v>
      </c>
      <c r="E159" s="17">
        <v>2900706</v>
      </c>
      <c r="F159" s="19">
        <v>1247275</v>
      </c>
      <c r="G159" s="46">
        <f t="shared" si="9"/>
        <v>42.9990147226227</v>
      </c>
    </row>
    <row r="160" spans="1:7" ht="15.75">
      <c r="A160" s="24"/>
      <c r="B160" s="15">
        <v>85395</v>
      </c>
      <c r="C160" s="16" t="s">
        <v>11</v>
      </c>
      <c r="D160" s="17">
        <v>0</v>
      </c>
      <c r="E160" s="17">
        <f>E161</f>
        <v>1220</v>
      </c>
      <c r="F160" s="19">
        <f>F161</f>
        <v>1220</v>
      </c>
      <c r="G160" s="46">
        <f t="shared" si="9"/>
        <v>100</v>
      </c>
    </row>
    <row r="161" spans="1:7" ht="15.75">
      <c r="A161" s="24"/>
      <c r="B161" s="15"/>
      <c r="C161" s="16" t="s">
        <v>16</v>
      </c>
      <c r="D161" s="17">
        <v>0</v>
      </c>
      <c r="E161" s="17">
        <v>1220</v>
      </c>
      <c r="F161" s="19">
        <v>1220</v>
      </c>
      <c r="G161" s="46">
        <f aca="true" t="shared" si="11" ref="G161:G192">F161/E161*100</f>
        <v>100</v>
      </c>
    </row>
    <row r="162" spans="1:9" ht="15.75">
      <c r="A162" s="23" t="s">
        <v>131</v>
      </c>
      <c r="B162" s="12"/>
      <c r="C162" s="13" t="s">
        <v>132</v>
      </c>
      <c r="D162" s="14">
        <f>D163+D167+D170+D173+D176+D178+D181+D185+D189+D191</f>
        <v>6731367</v>
      </c>
      <c r="E162" s="14">
        <f>E163+E167+E170+E173+E176+E181+E185+E189+E191+E178</f>
        <v>7218502</v>
      </c>
      <c r="F162" s="18">
        <f>F163+F167+F170+F173+F176+F178+F181+F185+F189+F191</f>
        <v>3426234</v>
      </c>
      <c r="G162" s="46">
        <f t="shared" si="11"/>
        <v>47.46461246391564</v>
      </c>
      <c r="H162" s="8">
        <f>SUM(E123+E125+E127+E130+E133+E137+E142+E146+E149+E152+E155+E158+E161)</f>
        <v>20796771</v>
      </c>
      <c r="I162" s="8">
        <f>SUM(F123+F125+F127+F130+F133+F137+F142+F146+F149+F152+F155+F158+F161)</f>
        <v>8915673</v>
      </c>
    </row>
    <row r="163" spans="1:7" ht="15.75">
      <c r="A163" s="24"/>
      <c r="B163" s="15" t="s">
        <v>133</v>
      </c>
      <c r="C163" s="16" t="s">
        <v>134</v>
      </c>
      <c r="D163" s="17">
        <f>D164+D166</f>
        <v>603585</v>
      </c>
      <c r="E163" s="17">
        <f>E164+E166</f>
        <v>453595</v>
      </c>
      <c r="F163" s="19">
        <f>F164+F166</f>
        <v>228178</v>
      </c>
      <c r="G163" s="46">
        <f t="shared" si="11"/>
        <v>50.30434638829793</v>
      </c>
    </row>
    <row r="164" spans="1:7" ht="15.75">
      <c r="A164" s="24"/>
      <c r="B164" s="15"/>
      <c r="C164" s="16" t="s">
        <v>16</v>
      </c>
      <c r="D164" s="17">
        <v>568585</v>
      </c>
      <c r="E164" s="17">
        <v>448898</v>
      </c>
      <c r="F164" s="19">
        <v>223481</v>
      </c>
      <c r="G164" s="46">
        <f t="shared" si="11"/>
        <v>49.78436081247855</v>
      </c>
    </row>
    <row r="165" spans="1:7" ht="15.75">
      <c r="A165" s="24"/>
      <c r="B165" s="15"/>
      <c r="C165" s="16" t="s">
        <v>26</v>
      </c>
      <c r="D165" s="17">
        <v>182370</v>
      </c>
      <c r="E165" s="17">
        <v>177209</v>
      </c>
      <c r="F165" s="19">
        <v>73897</v>
      </c>
      <c r="G165" s="46">
        <f t="shared" si="11"/>
        <v>41.70047796669469</v>
      </c>
    </row>
    <row r="166" spans="1:7" ht="15.75">
      <c r="A166" s="24"/>
      <c r="B166" s="15"/>
      <c r="C166" s="16" t="s">
        <v>67</v>
      </c>
      <c r="D166" s="17">
        <v>35000</v>
      </c>
      <c r="E166" s="17">
        <v>4697</v>
      </c>
      <c r="F166" s="19">
        <v>4697</v>
      </c>
      <c r="G166" s="46">
        <f t="shared" si="11"/>
        <v>100</v>
      </c>
    </row>
    <row r="167" spans="1:7" ht="33.75" customHeight="1">
      <c r="A167" s="24"/>
      <c r="B167" s="15" t="s">
        <v>135</v>
      </c>
      <c r="C167" s="16" t="s">
        <v>136</v>
      </c>
      <c r="D167" s="17">
        <f>D168</f>
        <v>836034</v>
      </c>
      <c r="E167" s="17">
        <f>E168</f>
        <v>918342</v>
      </c>
      <c r="F167" s="19">
        <f>F168</f>
        <v>432606</v>
      </c>
      <c r="G167" s="46">
        <f t="shared" si="11"/>
        <v>47.10728682778311</v>
      </c>
    </row>
    <row r="168" spans="1:7" ht="15.75">
      <c r="A168" s="24"/>
      <c r="B168" s="15"/>
      <c r="C168" s="16" t="s">
        <v>16</v>
      </c>
      <c r="D168" s="17">
        <v>836034</v>
      </c>
      <c r="E168" s="17">
        <v>918342</v>
      </c>
      <c r="F168" s="19">
        <v>432606</v>
      </c>
      <c r="G168" s="44">
        <f t="shared" si="11"/>
        <v>47.10728682778311</v>
      </c>
    </row>
    <row r="169" spans="1:7" ht="15.75">
      <c r="A169" s="24"/>
      <c r="B169" s="15"/>
      <c r="C169" s="16" t="s">
        <v>26</v>
      </c>
      <c r="D169" s="17">
        <v>724381</v>
      </c>
      <c r="E169" s="17">
        <v>779579</v>
      </c>
      <c r="F169" s="19">
        <v>365169</v>
      </c>
      <c r="G169" s="46">
        <f t="shared" si="11"/>
        <v>46.84182103417358</v>
      </c>
    </row>
    <row r="170" spans="1:7" ht="15.75">
      <c r="A170" s="24"/>
      <c r="B170" s="15" t="s">
        <v>137</v>
      </c>
      <c r="C170" s="16" t="s">
        <v>138</v>
      </c>
      <c r="D170" s="17">
        <f>D171</f>
        <v>265750</v>
      </c>
      <c r="E170" s="17">
        <f>E171</f>
        <v>339747</v>
      </c>
      <c r="F170" s="19">
        <f>F171</f>
        <v>141019</v>
      </c>
      <c r="G170" s="46">
        <f t="shared" si="11"/>
        <v>41.50706260835268</v>
      </c>
    </row>
    <row r="171" spans="1:7" ht="15.75">
      <c r="A171" s="24"/>
      <c r="B171" s="15"/>
      <c r="C171" s="16" t="s">
        <v>16</v>
      </c>
      <c r="D171" s="17">
        <v>265750</v>
      </c>
      <c r="E171" s="17">
        <v>339747</v>
      </c>
      <c r="F171" s="19">
        <v>141019</v>
      </c>
      <c r="G171" s="46">
        <f t="shared" si="11"/>
        <v>41.50706260835268</v>
      </c>
    </row>
    <row r="172" spans="1:7" ht="15.75">
      <c r="A172" s="24"/>
      <c r="B172" s="15"/>
      <c r="C172" s="16" t="s">
        <v>26</v>
      </c>
      <c r="D172" s="17">
        <v>178030</v>
      </c>
      <c r="E172" s="17">
        <v>189970</v>
      </c>
      <c r="F172" s="19">
        <v>89846</v>
      </c>
      <c r="G172" s="46">
        <f t="shared" si="11"/>
        <v>47.294836026741066</v>
      </c>
    </row>
    <row r="173" spans="1:7" ht="15.75">
      <c r="A173" s="24"/>
      <c r="B173" s="15" t="s">
        <v>139</v>
      </c>
      <c r="C173" s="16" t="s">
        <v>140</v>
      </c>
      <c r="D173" s="17">
        <f>D174</f>
        <v>2233229</v>
      </c>
      <c r="E173" s="17">
        <f>E174</f>
        <v>2433790</v>
      </c>
      <c r="F173" s="19">
        <f>F174</f>
        <v>1207158</v>
      </c>
      <c r="G173" s="46">
        <f t="shared" si="11"/>
        <v>49.59992439775001</v>
      </c>
    </row>
    <row r="174" spans="1:7" ht="15.75">
      <c r="A174" s="24"/>
      <c r="B174" s="15"/>
      <c r="C174" s="16" t="s">
        <v>16</v>
      </c>
      <c r="D174" s="17">
        <v>2233229</v>
      </c>
      <c r="E174" s="17">
        <v>2433790</v>
      </c>
      <c r="F174" s="19">
        <v>1207158</v>
      </c>
      <c r="G174" s="46">
        <f t="shared" si="11"/>
        <v>49.59992439775001</v>
      </c>
    </row>
    <row r="175" spans="1:7" ht="15.75">
      <c r="A175" s="24"/>
      <c r="B175" s="15"/>
      <c r="C175" s="16" t="s">
        <v>26</v>
      </c>
      <c r="D175" s="17">
        <v>1355836</v>
      </c>
      <c r="E175" s="17">
        <v>1460043</v>
      </c>
      <c r="F175" s="19">
        <v>739291</v>
      </c>
      <c r="G175" s="46">
        <f t="shared" si="11"/>
        <v>50.63487856179578</v>
      </c>
    </row>
    <row r="176" spans="1:7" ht="15.75">
      <c r="A176" s="24"/>
      <c r="B176" s="15" t="s">
        <v>141</v>
      </c>
      <c r="C176" s="16" t="s">
        <v>142</v>
      </c>
      <c r="D176" s="17">
        <f>D177</f>
        <v>29326</v>
      </c>
      <c r="E176" s="17">
        <f>E177</f>
        <v>61646</v>
      </c>
      <c r="F176" s="19">
        <f>F177</f>
        <v>37198</v>
      </c>
      <c r="G176" s="46">
        <f t="shared" si="11"/>
        <v>60.341303572007924</v>
      </c>
    </row>
    <row r="177" spans="1:7" ht="15.75">
      <c r="A177" s="24"/>
      <c r="B177" s="15"/>
      <c r="C177" s="16" t="s">
        <v>16</v>
      </c>
      <c r="D177" s="17">
        <v>29326</v>
      </c>
      <c r="E177" s="17">
        <v>61646</v>
      </c>
      <c r="F177" s="19">
        <v>37198</v>
      </c>
      <c r="G177" s="46">
        <f t="shared" si="11"/>
        <v>60.341303572007924</v>
      </c>
    </row>
    <row r="178" spans="1:7" ht="15.75">
      <c r="A178" s="24"/>
      <c r="B178" s="15" t="s">
        <v>143</v>
      </c>
      <c r="C178" s="16" t="s">
        <v>144</v>
      </c>
      <c r="D178" s="17">
        <f>D179</f>
        <v>676312</v>
      </c>
      <c r="E178" s="17">
        <f>E179</f>
        <v>708288</v>
      </c>
      <c r="F178" s="19">
        <f>F179</f>
        <v>378305</v>
      </c>
      <c r="G178" s="46">
        <f t="shared" si="11"/>
        <v>53.41118302159573</v>
      </c>
    </row>
    <row r="179" spans="1:7" ht="15.75">
      <c r="A179" s="24"/>
      <c r="B179" s="15"/>
      <c r="C179" s="16" t="s">
        <v>16</v>
      </c>
      <c r="D179" s="17">
        <v>676312</v>
      </c>
      <c r="E179" s="17">
        <v>708288</v>
      </c>
      <c r="F179" s="19">
        <v>378305</v>
      </c>
      <c r="G179" s="46">
        <f t="shared" si="11"/>
        <v>53.41118302159573</v>
      </c>
    </row>
    <row r="180" spans="1:7" ht="15.75">
      <c r="A180" s="24"/>
      <c r="B180" s="15"/>
      <c r="C180" s="16" t="s">
        <v>145</v>
      </c>
      <c r="D180" s="17">
        <v>414455</v>
      </c>
      <c r="E180" s="17">
        <v>447375</v>
      </c>
      <c r="F180" s="19">
        <v>266388</v>
      </c>
      <c r="G180" s="46">
        <f t="shared" si="11"/>
        <v>59.544677284157586</v>
      </c>
    </row>
    <row r="181" spans="1:7" ht="15.75">
      <c r="A181" s="24"/>
      <c r="B181" s="15">
        <v>85420</v>
      </c>
      <c r="C181" s="16" t="s">
        <v>182</v>
      </c>
      <c r="D181" s="17">
        <f>D182+D184</f>
        <v>836254</v>
      </c>
      <c r="E181" s="17">
        <f>E182+E184</f>
        <v>985253</v>
      </c>
      <c r="F181" s="19">
        <f>F182</f>
        <v>409067</v>
      </c>
      <c r="G181" s="46">
        <f t="shared" si="11"/>
        <v>41.51898040401805</v>
      </c>
    </row>
    <row r="182" spans="1:7" ht="15.75">
      <c r="A182" s="24"/>
      <c r="B182" s="15"/>
      <c r="C182" s="16" t="s">
        <v>16</v>
      </c>
      <c r="D182" s="17">
        <v>822887</v>
      </c>
      <c r="E182" s="17">
        <v>971886</v>
      </c>
      <c r="F182" s="19">
        <v>409067</v>
      </c>
      <c r="G182" s="46">
        <f t="shared" si="11"/>
        <v>42.090018788211786</v>
      </c>
    </row>
    <row r="183" spans="1:7" ht="15.75">
      <c r="A183" s="24"/>
      <c r="B183" s="15"/>
      <c r="C183" s="16" t="s">
        <v>145</v>
      </c>
      <c r="D183" s="17">
        <v>573961</v>
      </c>
      <c r="E183" s="17">
        <v>620460</v>
      </c>
      <c r="F183" s="19">
        <v>304669</v>
      </c>
      <c r="G183" s="46">
        <f t="shared" si="11"/>
        <v>49.10372949102279</v>
      </c>
    </row>
    <row r="184" spans="1:7" ht="15.75">
      <c r="A184" s="24"/>
      <c r="B184" s="15"/>
      <c r="C184" s="16" t="s">
        <v>189</v>
      </c>
      <c r="D184" s="17">
        <v>13367</v>
      </c>
      <c r="E184" s="17">
        <v>13367</v>
      </c>
      <c r="F184" s="19">
        <v>0</v>
      </c>
      <c r="G184" s="46">
        <f t="shared" si="11"/>
        <v>0</v>
      </c>
    </row>
    <row r="185" spans="1:7" ht="15.75">
      <c r="A185" s="24"/>
      <c r="B185" s="15">
        <v>85421</v>
      </c>
      <c r="C185" s="16" t="s">
        <v>183</v>
      </c>
      <c r="D185" s="17">
        <f>D186+D187</f>
        <v>1169054</v>
      </c>
      <c r="E185" s="17">
        <f>E186+E187</f>
        <v>1236018</v>
      </c>
      <c r="F185" s="19">
        <f>F186</f>
        <v>555672</v>
      </c>
      <c r="G185" s="44">
        <f t="shared" si="11"/>
        <v>44.956626845240116</v>
      </c>
    </row>
    <row r="186" spans="1:7" ht="15.75">
      <c r="A186" s="24"/>
      <c r="B186" s="15"/>
      <c r="C186" s="16" t="s">
        <v>16</v>
      </c>
      <c r="D186" s="17">
        <v>1148295</v>
      </c>
      <c r="E186" s="17">
        <v>1215259</v>
      </c>
      <c r="F186" s="19">
        <v>555672</v>
      </c>
      <c r="G186" s="44">
        <f t="shared" si="11"/>
        <v>45.7245739385596</v>
      </c>
    </row>
    <row r="187" spans="1:7" ht="15.75">
      <c r="A187" s="24"/>
      <c r="B187" s="15"/>
      <c r="C187" s="16" t="s">
        <v>28</v>
      </c>
      <c r="D187" s="17">
        <v>20759</v>
      </c>
      <c r="E187" s="17">
        <v>20759</v>
      </c>
      <c r="F187" s="19">
        <v>0</v>
      </c>
      <c r="G187" s="44">
        <f t="shared" si="11"/>
        <v>0</v>
      </c>
    </row>
    <row r="188" spans="1:7" ht="15.75">
      <c r="A188" s="24"/>
      <c r="B188" s="15"/>
      <c r="C188" s="16" t="s">
        <v>145</v>
      </c>
      <c r="D188" s="17">
        <v>854507</v>
      </c>
      <c r="E188" s="17">
        <v>920471</v>
      </c>
      <c r="F188" s="19">
        <v>417275</v>
      </c>
      <c r="G188" s="44">
        <f t="shared" si="11"/>
        <v>45.332769853694465</v>
      </c>
    </row>
    <row r="189" spans="1:7" ht="15.75">
      <c r="A189" s="23"/>
      <c r="B189" s="15" t="s">
        <v>146</v>
      </c>
      <c r="C189" s="16" t="s">
        <v>101</v>
      </c>
      <c r="D189" s="17">
        <f>D190</f>
        <v>20606</v>
      </c>
      <c r="E189" s="17">
        <f>E190</f>
        <v>21747</v>
      </c>
      <c r="F189" s="19">
        <f>F190</f>
        <v>8949</v>
      </c>
      <c r="G189" s="44">
        <f t="shared" si="11"/>
        <v>41.150503517726584</v>
      </c>
    </row>
    <row r="190" spans="1:7" ht="15.75">
      <c r="A190" s="23"/>
      <c r="B190" s="15"/>
      <c r="C190" s="16" t="s">
        <v>16</v>
      </c>
      <c r="D190" s="17">
        <v>20606</v>
      </c>
      <c r="E190" s="17">
        <v>21747</v>
      </c>
      <c r="F190" s="19">
        <v>8949</v>
      </c>
      <c r="G190" s="44">
        <f t="shared" si="11"/>
        <v>41.150503517726584</v>
      </c>
    </row>
    <row r="191" spans="1:7" ht="15.75">
      <c r="A191" s="23"/>
      <c r="B191" s="15" t="s">
        <v>147</v>
      </c>
      <c r="C191" s="16" t="s">
        <v>11</v>
      </c>
      <c r="D191" s="17">
        <f>D193</f>
        <v>61217</v>
      </c>
      <c r="E191" s="17">
        <f>E193</f>
        <v>60076</v>
      </c>
      <c r="F191" s="19">
        <f>F193</f>
        <v>28082</v>
      </c>
      <c r="G191" s="44">
        <f t="shared" si="11"/>
        <v>46.744124109461346</v>
      </c>
    </row>
    <row r="192" spans="1:7" ht="15.75">
      <c r="A192" s="23"/>
      <c r="B192" s="15"/>
      <c r="C192" s="16" t="s">
        <v>145</v>
      </c>
      <c r="D192" s="17">
        <v>11390</v>
      </c>
      <c r="E192" s="17">
        <v>11390</v>
      </c>
      <c r="F192" s="19">
        <v>0</v>
      </c>
      <c r="G192" s="44">
        <f t="shared" si="11"/>
        <v>0</v>
      </c>
    </row>
    <row r="193" spans="1:7" ht="15.75">
      <c r="A193" s="23"/>
      <c r="B193" s="15"/>
      <c r="C193" s="16" t="s">
        <v>148</v>
      </c>
      <c r="D193" s="17">
        <v>61217</v>
      </c>
      <c r="E193" s="17">
        <v>60076</v>
      </c>
      <c r="F193" s="19">
        <v>28082</v>
      </c>
      <c r="G193" s="44">
        <f aca="true" t="shared" si="12" ref="G193:G217">F193/E193*100</f>
        <v>46.744124109461346</v>
      </c>
    </row>
    <row r="194" spans="1:7" ht="31.5">
      <c r="A194" s="23" t="s">
        <v>149</v>
      </c>
      <c r="B194" s="12"/>
      <c r="C194" s="13" t="s">
        <v>150</v>
      </c>
      <c r="D194" s="14">
        <f>D195</f>
        <v>70873</v>
      </c>
      <c r="E194" s="14">
        <f>E195</f>
        <v>70873</v>
      </c>
      <c r="F194" s="18">
        <v>0</v>
      </c>
      <c r="G194" s="44">
        <f t="shared" si="12"/>
        <v>0</v>
      </c>
    </row>
    <row r="195" spans="1:7" ht="15.75">
      <c r="A195" s="24"/>
      <c r="B195" s="15" t="s">
        <v>151</v>
      </c>
      <c r="C195" s="16" t="s">
        <v>152</v>
      </c>
      <c r="D195" s="17">
        <f>D196</f>
        <v>70873</v>
      </c>
      <c r="E195" s="17">
        <f>E196</f>
        <v>70873</v>
      </c>
      <c r="F195" s="18">
        <v>0</v>
      </c>
      <c r="G195" s="44">
        <f t="shared" si="12"/>
        <v>0</v>
      </c>
    </row>
    <row r="196" spans="1:7" ht="15.75">
      <c r="A196" s="24"/>
      <c r="B196" s="15"/>
      <c r="C196" s="16" t="s">
        <v>58</v>
      </c>
      <c r="D196" s="17">
        <v>70873</v>
      </c>
      <c r="E196" s="17">
        <v>70873</v>
      </c>
      <c r="F196" s="18">
        <v>0</v>
      </c>
      <c r="G196" s="44">
        <f t="shared" si="12"/>
        <v>0</v>
      </c>
    </row>
    <row r="197" spans="1:7" ht="16.5" customHeight="1">
      <c r="A197" s="23" t="s">
        <v>153</v>
      </c>
      <c r="B197" s="12"/>
      <c r="C197" s="13" t="s">
        <v>154</v>
      </c>
      <c r="D197" s="14">
        <f>D198+D201</f>
        <v>116500</v>
      </c>
      <c r="E197" s="14">
        <f>E198+E201+E204</f>
        <v>116500</v>
      </c>
      <c r="F197" s="18">
        <f>F198+F201+F204</f>
        <v>34583</v>
      </c>
      <c r="G197" s="46">
        <f t="shared" si="12"/>
        <v>29.684978540772534</v>
      </c>
    </row>
    <row r="198" spans="1:7" ht="15.75">
      <c r="A198" s="24"/>
      <c r="B198" s="15" t="s">
        <v>155</v>
      </c>
      <c r="C198" s="16" t="s">
        <v>156</v>
      </c>
      <c r="D198" s="17">
        <f>D200</f>
        <v>66500</v>
      </c>
      <c r="E198" s="17">
        <f>E200</f>
        <v>59475</v>
      </c>
      <c r="F198" s="19">
        <f>F200</f>
        <v>12558</v>
      </c>
      <c r="G198" s="44">
        <f t="shared" si="12"/>
        <v>21.114754098360656</v>
      </c>
    </row>
    <row r="199" spans="1:7" ht="15.75">
      <c r="A199" s="24"/>
      <c r="B199" s="15"/>
      <c r="C199" s="16" t="s">
        <v>174</v>
      </c>
      <c r="D199" s="17">
        <v>32000</v>
      </c>
      <c r="E199" s="17">
        <v>32000</v>
      </c>
      <c r="F199" s="19">
        <v>8000</v>
      </c>
      <c r="G199" s="44">
        <f t="shared" si="12"/>
        <v>25</v>
      </c>
    </row>
    <row r="200" spans="1:7" ht="15.75">
      <c r="A200" s="24"/>
      <c r="B200" s="15"/>
      <c r="C200" s="16" t="s">
        <v>16</v>
      </c>
      <c r="D200" s="17">
        <v>66500</v>
      </c>
      <c r="E200" s="17">
        <v>59475</v>
      </c>
      <c r="F200" s="19">
        <v>12558</v>
      </c>
      <c r="G200" s="44">
        <f t="shared" si="12"/>
        <v>21.114754098360656</v>
      </c>
    </row>
    <row r="201" spans="1:7" ht="15.75">
      <c r="A201" s="24"/>
      <c r="B201" s="15" t="s">
        <v>157</v>
      </c>
      <c r="C201" s="16" t="s">
        <v>158</v>
      </c>
      <c r="D201" s="17">
        <f aca="true" t="shared" si="13" ref="D201:F202">D202</f>
        <v>50000</v>
      </c>
      <c r="E201" s="17">
        <f t="shared" si="13"/>
        <v>55000</v>
      </c>
      <c r="F201" s="19">
        <f t="shared" si="13"/>
        <v>20000</v>
      </c>
      <c r="G201" s="44">
        <f t="shared" si="12"/>
        <v>36.36363636363637</v>
      </c>
    </row>
    <row r="202" spans="1:7" ht="15.75">
      <c r="A202" s="24"/>
      <c r="B202" s="15"/>
      <c r="C202" s="16" t="s">
        <v>16</v>
      </c>
      <c r="D202" s="17">
        <f t="shared" si="13"/>
        <v>50000</v>
      </c>
      <c r="E202" s="17">
        <f t="shared" si="13"/>
        <v>55000</v>
      </c>
      <c r="F202" s="19">
        <f t="shared" si="13"/>
        <v>20000</v>
      </c>
      <c r="G202" s="44">
        <f t="shared" si="12"/>
        <v>36.36363636363637</v>
      </c>
    </row>
    <row r="203" spans="1:7" ht="36" customHeight="1">
      <c r="A203" s="26"/>
      <c r="B203" s="11"/>
      <c r="C203" s="42" t="s">
        <v>197</v>
      </c>
      <c r="D203" s="17">
        <v>50000</v>
      </c>
      <c r="E203" s="17">
        <v>55000</v>
      </c>
      <c r="F203" s="19">
        <v>20000</v>
      </c>
      <c r="G203" s="44">
        <f t="shared" si="12"/>
        <v>36.36363636363637</v>
      </c>
    </row>
    <row r="204" spans="1:7" ht="17.25" customHeight="1">
      <c r="A204" s="26"/>
      <c r="B204" s="15">
        <v>92195</v>
      </c>
      <c r="C204" s="16" t="s">
        <v>11</v>
      </c>
      <c r="D204" s="17">
        <v>0</v>
      </c>
      <c r="E204" s="17">
        <f>E205</f>
        <v>2025</v>
      </c>
      <c r="F204" s="19">
        <f>F205</f>
        <v>2025</v>
      </c>
      <c r="G204" s="44">
        <f t="shared" si="12"/>
        <v>100</v>
      </c>
    </row>
    <row r="205" spans="1:7" ht="16.5" customHeight="1">
      <c r="A205" s="26"/>
      <c r="B205" s="11"/>
      <c r="C205" s="16" t="s">
        <v>16</v>
      </c>
      <c r="D205" s="17">
        <v>0</v>
      </c>
      <c r="E205" s="17">
        <v>2025</v>
      </c>
      <c r="F205" s="19">
        <v>2025</v>
      </c>
      <c r="G205" s="44">
        <f t="shared" si="12"/>
        <v>100</v>
      </c>
    </row>
    <row r="206" spans="1:7" ht="15.75">
      <c r="A206" s="23" t="s">
        <v>159</v>
      </c>
      <c r="B206" s="12"/>
      <c r="C206" s="13" t="s">
        <v>160</v>
      </c>
      <c r="D206" s="14">
        <f>D207</f>
        <v>105000</v>
      </c>
      <c r="E206" s="14">
        <f>E207</f>
        <v>105000</v>
      </c>
      <c r="F206" s="18">
        <f>F207</f>
        <v>54853</v>
      </c>
      <c r="G206" s="44">
        <f t="shared" si="12"/>
        <v>52.24095238095238</v>
      </c>
    </row>
    <row r="207" spans="1:7" ht="15.75">
      <c r="A207" s="24"/>
      <c r="B207" s="15" t="s">
        <v>161</v>
      </c>
      <c r="C207" s="16" t="s">
        <v>162</v>
      </c>
      <c r="D207" s="17">
        <f>D208+D209</f>
        <v>105000</v>
      </c>
      <c r="E207" s="17">
        <f>E208+E209</f>
        <v>105000</v>
      </c>
      <c r="F207" s="19">
        <f>F208</f>
        <v>54853</v>
      </c>
      <c r="G207" s="46">
        <f t="shared" si="12"/>
        <v>52.24095238095238</v>
      </c>
    </row>
    <row r="208" spans="1:9" ht="15.75">
      <c r="A208" s="24"/>
      <c r="B208" s="15"/>
      <c r="C208" s="16" t="s">
        <v>16</v>
      </c>
      <c r="D208" s="17">
        <v>90000</v>
      </c>
      <c r="E208" s="17">
        <v>90000</v>
      </c>
      <c r="F208" s="19">
        <v>54853</v>
      </c>
      <c r="G208" s="44">
        <f t="shared" si="12"/>
        <v>60.94777777777778</v>
      </c>
      <c r="H208" s="8">
        <f>SUM(E164+E168+E171+E174+E177+E179+E182+E186+E190+E193+E196+E200+E202+E205+E208)</f>
        <v>7457052</v>
      </c>
      <c r="I208" s="8">
        <f>SUM(F164+F168+F171+F174+F177+F179+F182+F186+F190+F193+F196+F200+F202+F205+F208)</f>
        <v>3510973</v>
      </c>
    </row>
    <row r="209" spans="1:7" ht="15.75">
      <c r="A209" s="24"/>
      <c r="B209" s="15"/>
      <c r="C209" s="16" t="s">
        <v>28</v>
      </c>
      <c r="D209" s="17">
        <v>15000</v>
      </c>
      <c r="E209" s="17">
        <v>15000</v>
      </c>
      <c r="F209" s="19">
        <v>0</v>
      </c>
      <c r="G209" s="44">
        <f t="shared" si="12"/>
        <v>0</v>
      </c>
    </row>
    <row r="210" spans="1:7" ht="15.75">
      <c r="A210" s="24"/>
      <c r="B210" s="15"/>
      <c r="C210" s="16" t="s">
        <v>163</v>
      </c>
      <c r="D210" s="17">
        <v>60000</v>
      </c>
      <c r="E210" s="17">
        <v>60000</v>
      </c>
      <c r="F210" s="19">
        <v>39000</v>
      </c>
      <c r="G210" s="46">
        <f t="shared" si="12"/>
        <v>65</v>
      </c>
    </row>
    <row r="211" spans="1:9" ht="15.75">
      <c r="A211" s="23"/>
      <c r="B211" s="12"/>
      <c r="C211" s="13" t="s">
        <v>164</v>
      </c>
      <c r="D211" s="14">
        <f>D14+D17+D23+D26+D33+D37+D41+D52+D71+D74+D81+D84+D88+D121+D131+D153+D162+D194+D197+D206</f>
        <v>51642002</v>
      </c>
      <c r="E211" s="14">
        <f>E14+E17+E23+E26+E33+E37+E41+E52+E71+E74+E81+E84+E88+E121+E131+E153+E194+E197+E206+E162</f>
        <v>56751827</v>
      </c>
      <c r="F211" s="18">
        <f>F17+F26+F33+F37+F41+F52+F71+F74+F81+F88+F121+F131+F153+F162+F197+F206</f>
        <v>23425663</v>
      </c>
      <c r="G211" s="44">
        <f t="shared" si="12"/>
        <v>41.27737244476729</v>
      </c>
      <c r="H211" s="8">
        <f>SUM(H71+E85+H121+H162+H208)</f>
        <v>52859663</v>
      </c>
      <c r="I211" s="8">
        <f>SUM(I71+F85+I121+I162+I208)</f>
        <v>22800841</v>
      </c>
    </row>
    <row r="212" spans="1:8" ht="15.75">
      <c r="A212" s="24"/>
      <c r="B212" s="15"/>
      <c r="C212" s="16" t="s">
        <v>165</v>
      </c>
      <c r="D212" s="17">
        <v>48382209</v>
      </c>
      <c r="E212" s="19">
        <f>E16+E19+E22+E25+E28+E32+E35+E39+E43+E45+E47+E49+F66+E54+E57+E60+E64+E67+E70+E73+E76+E78+E80+E83+E85+E90+E94+E98+E103+E105+E108+E111+E114+E117+E119+E123+E125+E127+E130+E133+E137+E142+E146+E149+E155+E158+E161+E164+E168+E171+E174+E177+E179+E182+E186+E190+E193+E196+E200+E202+E205+E208+E152</f>
        <v>52894854</v>
      </c>
      <c r="F212" s="20">
        <v>22800841</v>
      </c>
      <c r="G212" s="44">
        <f t="shared" si="12"/>
        <v>43.10597208567775</v>
      </c>
      <c r="H212" s="8"/>
    </row>
    <row r="213" spans="1:7" ht="15.75">
      <c r="A213" s="24"/>
      <c r="B213" s="15"/>
      <c r="C213" s="16" t="s">
        <v>166</v>
      </c>
      <c r="D213" s="17">
        <f>D29+D50+D55+D61+D91+D95+D99+D109+D115+D120+D129+D134+D138+D143+D147+D159+D165+D169+D172+D175+D180+D183+D188+D192+D106+D112</f>
        <v>26053737</v>
      </c>
      <c r="E213" s="19">
        <f>E29+E50+E55+E61+E65+E91+E95+E99+E106+E109+E112+E115+E120+E129+E134+E138+E143+E147+E159+E165+E169+E172+E175+E180+E183+E188+E192+E20+E36+E40</f>
        <v>27334083</v>
      </c>
      <c r="F213" s="20">
        <f>F29+F36+F40+F50+F55+F61+F65+F91+F95+F99+F106+F109+F112+F115+F130+F134+F138+F143+F147+F159+F165+F169+F172+F175+F180+F183+F188</f>
        <v>12769529</v>
      </c>
      <c r="G213" s="46">
        <f t="shared" si="12"/>
        <v>46.716507738708486</v>
      </c>
    </row>
    <row r="214" spans="1:7" ht="15.75">
      <c r="A214" s="24"/>
      <c r="B214" s="15"/>
      <c r="C214" s="16" t="s">
        <v>167</v>
      </c>
      <c r="D214" s="17">
        <v>2526662</v>
      </c>
      <c r="E214" s="19">
        <f>E68+E92+E101+E135+E139+E144+E150+E156+E199+E203+E210</f>
        <v>2549874</v>
      </c>
      <c r="F214" s="20">
        <v>1136790</v>
      </c>
      <c r="G214" s="44">
        <f t="shared" si="12"/>
        <v>44.58220288531904</v>
      </c>
    </row>
    <row r="215" spans="1:7" ht="15.75">
      <c r="A215" s="24"/>
      <c r="B215" s="15"/>
      <c r="C215" s="16" t="s">
        <v>168</v>
      </c>
      <c r="D215" s="17">
        <v>1500000</v>
      </c>
      <c r="E215" s="19">
        <f>E83</f>
        <v>1500000</v>
      </c>
      <c r="F215" s="20">
        <v>558789</v>
      </c>
      <c r="G215" s="44">
        <f t="shared" si="12"/>
        <v>37.2526</v>
      </c>
    </row>
    <row r="216" spans="1:7" ht="15.75">
      <c r="A216" s="24"/>
      <c r="B216" s="15"/>
      <c r="C216" s="16" t="s">
        <v>169</v>
      </c>
      <c r="D216" s="17">
        <v>350000</v>
      </c>
      <c r="E216" s="17">
        <v>423471</v>
      </c>
      <c r="F216" s="18">
        <v>0</v>
      </c>
      <c r="G216" s="44">
        <f t="shared" si="12"/>
        <v>0</v>
      </c>
    </row>
    <row r="217" spans="1:7" ht="16.5" thickBot="1">
      <c r="A217" s="27"/>
      <c r="B217" s="28"/>
      <c r="C217" s="29" t="s">
        <v>170</v>
      </c>
      <c r="D217" s="30">
        <f>D209+D187+D184+D166+D100+D96+D51+D30</f>
        <v>3259793</v>
      </c>
      <c r="E217" s="31">
        <f>E30+E51+E100+E184+E187+E209+E62+E140+E166</f>
        <v>3892164</v>
      </c>
      <c r="F217" s="32">
        <f>F30+F51+F166</f>
        <v>624822</v>
      </c>
      <c r="G217" s="45">
        <f t="shared" si="12"/>
        <v>16.05333177122033</v>
      </c>
    </row>
    <row r="218" ht="12.75">
      <c r="F218" s="8"/>
    </row>
    <row r="219" spans="5:6" ht="12.75">
      <c r="E219" s="8"/>
      <c r="F219" s="8"/>
    </row>
    <row r="220" ht="12.75">
      <c r="F220" s="8"/>
    </row>
    <row r="221" ht="12.75">
      <c r="F221" s="8"/>
    </row>
    <row r="222" ht="12.75">
      <c r="F222" s="8"/>
    </row>
    <row r="223" ht="12.75">
      <c r="F223" s="8"/>
    </row>
    <row r="224" ht="12.75">
      <c r="F224" s="8"/>
    </row>
    <row r="225" ht="12.75">
      <c r="F225" s="8"/>
    </row>
    <row r="226" ht="12.75">
      <c r="F226" s="8"/>
    </row>
    <row r="227" ht="12.75">
      <c r="F227" s="8"/>
    </row>
    <row r="228" ht="12.75">
      <c r="F228" s="8"/>
    </row>
    <row r="229" ht="12.75">
      <c r="F229" s="8"/>
    </row>
  </sheetData>
  <sheetProtection/>
  <mergeCells count="6">
    <mergeCell ref="D1:G1"/>
    <mergeCell ref="E4:F4"/>
    <mergeCell ref="D10:D12"/>
    <mergeCell ref="G10:G12"/>
    <mergeCell ref="C5:E5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2009-08-18T11:13:29Z</cp:lastPrinted>
  <dcterms:created xsi:type="dcterms:W3CDTF">2005-11-08T10:40:11Z</dcterms:created>
  <dcterms:modified xsi:type="dcterms:W3CDTF">2009-09-04T07:29:55Z</dcterms:modified>
  <cp:category/>
  <cp:version/>
  <cp:contentType/>
  <cp:contentStatus/>
</cp:coreProperties>
</file>