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<sst xmlns="http://schemas.openxmlformats.org/spreadsheetml/2006/main" count="612" uniqueCount="242">
  <si>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</si>
  <si>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</si>
  <si>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</si>
  <si>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</si>
  <si>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</si>
  <si>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</si>
  <si>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</si>
  <si>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</si>
  <si>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</si>
  <si>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</si>
  <si>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</si>
  <si>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</si>
  <si>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</si>
  <si>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</si>
  <si>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</si>
  <si>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</si>
  <si>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</si>
  <si>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</si>
  <si>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</si>
  <si>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</si>
  <si>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</si>
  <si>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</si>
  <si>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</si>
  <si>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</si>
  <si>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</si>
  <si>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</si>
  <si>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</si>
  <si>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</si>
  <si>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</si>
  <si>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</si>
  <si>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</si>
  <si>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</si>
  <si>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</si>
  <si>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</si>
  <si>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</si>
  <si>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</si>
  <si>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</si>
  <si>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</si>
  <si>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</si>
  <si>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</si>
  <si>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</si>
  <si>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</si>
  <si>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</si>
  <si>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</si>
  <si>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</si>
  <si>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</si>
  <si>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</si>
  <si>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</si>
  <si>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</si>
  <si>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</si>
  <si>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</si>
  <si>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</si>
  <si>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</si>
  <si>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</si>
  <si>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</si>
  <si>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</si>
  <si>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</si>
  <si>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</si>
  <si>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</si>
  <si>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</si>
  <si>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</si>
  <si>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</si>
  <si>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</si>
  <si>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</si>
  <si>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</si>
  <si>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</si>
  <si>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</si>
  <si>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</si>
  <si>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</si>
  <si>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</si>
  <si>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</si>
  <si>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</si>
  <si>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</si>
  <si>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</si>
  <si>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</si>
  <si>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</si>
  <si>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</si>
  <si>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</si>
  <si>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</si>
  <si>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</si>
  <si>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</si>
  <si>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</si>
  <si>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</si>
  <si>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</si>
  <si>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</si>
  <si>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</si>
  <si>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</si>
  <si>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</si>
  <si>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</si>
  <si>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</si>
  <si>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</si>
  <si>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</si>
  <si>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</si>
  <si>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</si>
  <si>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</si>
  <si>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</si>
  <si>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</si>
  <si>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</si>
  <si>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</si>
  <si>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</si>
  <si>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</si>
  <si>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</si>
  <si>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</si>
  <si>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</si>
  <si>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</si>
  <si>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</si>
  <si>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</si>
  <si>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</si>
  <si>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</si>
  <si>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</si>
  <si>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</si>
  <si>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</si>
  <si>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</si>
  <si>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</si>
  <si>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</si>
  <si>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</si>
  <si>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</si>
  <si>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</si>
  <si>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</si>
  <si>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</si>
  <si>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</si>
  <si>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</si>
  <si>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</si>
  <si>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</si>
  <si>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</si>
  <si>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</si>
  <si>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</si>
  <si>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</si>
  <si>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</si>
  <si>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</si>
  <si>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</si>
  <si>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</si>
  <si>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</si>
  <si>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</si>
  <si>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</si>
  <si>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</si>
  <si>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</si>
  <si>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</si>
  <si>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</si>
  <si>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</si>
  <si>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</si>
  <si>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</si>
  <si>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</si>
  <si>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</si>
  <si>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</si>
  <si>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</si>
  <si>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</si>
  <si>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</si>
  <si>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</si>
  <si>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</si>
  <si>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</si>
  <si>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</si>
  <si>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</si>
  <si>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</si>
  <si>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</si>
  <si>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</si>
  <si>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</si>
  <si>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</si>
  <si>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</si>
  <si>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</si>
  <si>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</si>
  <si>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</si>
  <si>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</si>
  <si>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</si>
  <si>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</si>
  <si>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</si>
  <si>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</si>
  <si>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</si>
  <si>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</si>
  <si>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</si>
  <si>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</si>
  <si>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</si>
  <si>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</si>
  <si>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</si>
  <si>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</si>
  <si>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</si>
  <si>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</si>
  <si>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</si>
  <si>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</si>
  <si>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</si>
  <si>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</si>
  <si>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</si>
  <si>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</si>
  <si>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</si>
  <si>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</si>
  <si>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</si>
  <si>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</si>
  <si>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</si>
  <si>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</si>
  <si>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</si>
  <si>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</si>
  <si>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</si>
  <si>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</si>
  <si>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</si>
  <si>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</si>
  <si>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</si>
  <si>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</si>
  <si>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</si>
  <si>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</si>
  <si>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</si>
  <si>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 xml:space="preserve">               - dotacja dla  niepublicznej jednostki oświaty</t>
  </si>
  <si>
    <t>- rezerwa na wydatki bieżące</t>
  </si>
  <si>
    <t xml:space="preserve"> rezerwa celowa na wyd. szkół i plac. oświatowych</t>
  </si>
  <si>
    <t xml:space="preserve">               -dotacja  dla powiatu jel. na terapię zajęciową</t>
  </si>
  <si>
    <t>Zarządzanie kryzysowe</t>
  </si>
  <si>
    <t>-rezerwa na realizację zadań własnych z zakresu            zarzadzania kryzysowego</t>
  </si>
  <si>
    <t>Gospodarka  odpadami</t>
  </si>
  <si>
    <t>dotacje</t>
  </si>
  <si>
    <t xml:space="preserve">                           I ROZDZIAŁÓW KLASYFIKACJI BUDŻETOWEJ                                              (w złotych)</t>
  </si>
  <si>
    <t xml:space="preserve">   w tym: wynagrodzenia i składki od nich naliczane</t>
  </si>
  <si>
    <t xml:space="preserve">   w tym: wynagrodzenia i składki  od nich naliczane</t>
  </si>
  <si>
    <t xml:space="preserve">   w tym:wynagrodzenia i składki  od nich naliczane</t>
  </si>
  <si>
    <t xml:space="preserve">  w tym: wynagrodzenia i składki  od nich naliczane</t>
  </si>
  <si>
    <t xml:space="preserve"> - w tym: wynagrodzenia i składki  od nich naliczane</t>
  </si>
  <si>
    <t xml:space="preserve">   w tym: wynagrodzenia i składki  od nich naliczane </t>
  </si>
  <si>
    <t>w tym: wynagrodzenia i składki  od nich naliczane</t>
  </si>
  <si>
    <t>w tym:wynagrodzenia i składki  od nich naliczane</t>
  </si>
  <si>
    <t xml:space="preserve">    w tym: wynagrodzenia i składki  od nich naliczane</t>
  </si>
  <si>
    <t xml:space="preserve">    w tym:wynagrodzenia i składki  od nich naliczane</t>
  </si>
  <si>
    <t>w tym:wynagrodzenia i składki  od nich naliczane*</t>
  </si>
  <si>
    <t xml:space="preserve">      *</t>
  </si>
  <si>
    <t>Udział % w wydatkach ogółem</t>
  </si>
  <si>
    <t>- rezerwa na realizację zadań własnych z zakresu zarzadzania kryzysowego</t>
  </si>
  <si>
    <t xml:space="preserve">KULTURA FIZYCZNA  </t>
  </si>
  <si>
    <t xml:space="preserve">Zadania w zakresie kultury fizycznej </t>
  </si>
  <si>
    <t>kwoty wynagrodzeń i składek od nich naliczanych  ogółem nie  zawierają  wydatków  z cyfrą "7" i" 9" na końcu</t>
  </si>
  <si>
    <t xml:space="preserve">   - wydatki majątkowe </t>
  </si>
  <si>
    <t xml:space="preserve">   w tym: świadczenia na rzecz osób fizycznych</t>
  </si>
  <si>
    <t xml:space="preserve"> - dotacja dla Zgromadzenia Zakonnego (DPS w  Szkl.Por.)</t>
  </si>
  <si>
    <t>w tym:dotacja dla miasta Jelenia Góra na działalność  instruktażowo-szkoleniową  biblioteki powiatowej</t>
  </si>
  <si>
    <t xml:space="preserve">   w tym:wydatki na programy finansowane z udziałem środków  o których mowa  w art.5 ust.1 pkt 2 i 3 </t>
  </si>
  <si>
    <t>O1042</t>
  </si>
  <si>
    <t xml:space="preserve">Wyłączenie z produkcji gruntów rolnych </t>
  </si>
  <si>
    <t xml:space="preserve">              - rezerwa na wydatki  unijne</t>
  </si>
  <si>
    <t>- rezerwa na wydatki unijne</t>
  </si>
  <si>
    <t>%(kol 6:5)</t>
  </si>
  <si>
    <t>Plan na 2013 rok wg uchwały budżetowej</t>
  </si>
  <si>
    <t>Plan na 2013 rok po zmianach</t>
  </si>
  <si>
    <t>WYDATKI POWIATU PLANOWANE  DO REALIZACJI I ZREALIZOWANE W I PÓŁROCZU  2013 ROKU  WEDŁUG DZIAŁÓW</t>
  </si>
  <si>
    <t>Wykonanie na 30.06.2013r.</t>
  </si>
  <si>
    <t xml:space="preserve"> - w tym: świadczenia na rzecz osób fizycznych</t>
  </si>
  <si>
    <t xml:space="preserve">               -dotacje  na zadania opiek-wychowawcze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</si>
</sst>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.0000000000"/>
    <numFmt numFmtId="177" formatCode="0.000000000"/>
    <numFmt numFmtId="178" formatCode="0.00000000"/>
    <numFmt numFmtId="179" formatCode="[$-415]d\ mmmm\ yyyy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vertAlign val="superscript"/>
      <sz val="14"/>
      <name val="Arial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43" fontId="2" fillId="0" borderId="0" xfId="42" applyFont="1" applyBorder="1" applyAlignment="1">
      <alignment horizontal="center" wrapText="1"/>
    </xf>
    <xf numFmtId="0" fontId="0" fillId="0" borderId="0" xfId="0" applyBorder="1" applyAlignment="1">
      <alignment/>
    </xf>
    <xf numFmtId="0" fontId="8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2" fontId="2" fillId="0" borderId="22" xfId="0" applyNumberFormat="1" applyFont="1" applyBorder="1" applyAlignment="1">
      <alignment horizontal="center"/>
    </xf>
    <xf numFmtId="43" fontId="9" fillId="0" borderId="0" xfId="42" applyFont="1" applyBorder="1" applyAlignment="1">
      <alignment horizontal="center" wrapText="1"/>
    </xf>
    <xf numFmtId="169" fontId="1" fillId="0" borderId="0" xfId="0" applyNumberFormat="1" applyFont="1" applyAlignment="1">
      <alignment horizontal="left" wrapText="1"/>
    </xf>
    <xf numFmtId="43" fontId="0" fillId="0" borderId="0" xfId="42" applyFont="1" applyBorder="1" applyAlignment="1">
      <alignment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center" wrapText="1"/>
    </xf>
    <xf numFmtId="43" fontId="3" fillId="0" borderId="13" xfId="42" applyFont="1" applyBorder="1" applyAlignment="1">
      <alignment horizontal="center" wrapText="1"/>
    </xf>
    <xf numFmtId="2" fontId="3" fillId="0" borderId="22" xfId="0" applyNumberFormat="1" applyFont="1" applyBorder="1" applyAlignment="1">
      <alignment horizontal="center"/>
    </xf>
    <xf numFmtId="43" fontId="3" fillId="0" borderId="18" xfId="42" applyFont="1" applyBorder="1" applyAlignment="1">
      <alignment horizontal="center" wrapText="1"/>
    </xf>
    <xf numFmtId="2" fontId="3" fillId="0" borderId="19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43" fontId="2" fillId="0" borderId="13" xfId="42" applyFont="1" applyBorder="1" applyAlignment="1">
      <alignment horizontal="center" wrapText="1"/>
    </xf>
    <xf numFmtId="43" fontId="3" fillId="0" borderId="16" xfId="42" applyFont="1" applyBorder="1" applyAlignment="1">
      <alignment horizontal="center" wrapText="1"/>
    </xf>
    <xf numFmtId="43" fontId="3" fillId="0" borderId="23" xfId="42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78"/>
  <sheetViews>
    <sheetView tabSelected="1" zoomScalePageLayoutView="0" workbookViewId="0" topLeftCell="A1">
      <selection activeCell="F243" sqref="F243"/>
    </sheetView>
  </sheetViews>
  <sheetFormatPr defaultColWidth="9.140625" defaultRowHeight="12.75"/>
  <cols>
    <col min="1" max="1" width="5.140625" style="0" customWidth="1"/>
    <col min="2" max="2" width="8.28125" style="0" customWidth="1"/>
    <col min="3" max="3" width="51.8515625" style="0" customWidth="1"/>
    <col min="4" max="6" width="14.140625" style="0" customWidth="1"/>
    <col min="7" max="7" width="10.140625" style="0" customWidth="1"/>
    <col min="8" max="8" width="11.421875" style="0" customWidth="1"/>
    <col min="9" max="9" width="11.8515625" style="0" customWidth="1"/>
    <col min="11" max="11" width="16.00390625" style="58" bestFit="1" customWidth="1"/>
    <col min="12" max="12" width="16.00390625" style="0" bestFit="1" customWidth="1"/>
  </cols>
  <sheetData>
    <row r="2" spans="1:9" ht="12.75" customHeight="1">
      <c r="A2" s="85" t="s">
        <v>238</v>
      </c>
      <c r="B2" s="85"/>
      <c r="C2" s="85"/>
      <c r="D2" s="85"/>
      <c r="E2" s="85"/>
      <c r="F2" s="85"/>
      <c r="G2" s="85"/>
      <c r="H2" s="85"/>
      <c r="I2" s="6"/>
    </row>
    <row r="3" spans="3:9" ht="15" thickBot="1">
      <c r="C3" s="90" t="s">
        <v>208</v>
      </c>
      <c r="D3" s="90"/>
      <c r="E3" s="90"/>
      <c r="F3" s="90"/>
      <c r="G3" s="90"/>
      <c r="H3" s="90"/>
      <c r="I3" s="54"/>
    </row>
    <row r="4" spans="1:9" ht="9" customHeight="1">
      <c r="A4" s="87" t="s">
        <v>0</v>
      </c>
      <c r="B4" s="87" t="s">
        <v>1</v>
      </c>
      <c r="C4" s="78" t="s">
        <v>2</v>
      </c>
      <c r="D4" s="80" t="s">
        <v>236</v>
      </c>
      <c r="E4" s="83" t="s">
        <v>237</v>
      </c>
      <c r="F4" s="81" t="s">
        <v>239</v>
      </c>
      <c r="G4" s="81" t="s">
        <v>235</v>
      </c>
      <c r="H4" s="81" t="s">
        <v>221</v>
      </c>
      <c r="I4" s="55"/>
    </row>
    <row r="5" spans="1:9" ht="12.75">
      <c r="A5" s="88"/>
      <c r="B5" s="88"/>
      <c r="C5" s="78"/>
      <c r="D5" s="81"/>
      <c r="E5" s="83"/>
      <c r="F5" s="81"/>
      <c r="G5" s="81"/>
      <c r="H5" s="81"/>
      <c r="I5" s="55"/>
    </row>
    <row r="6" spans="1:9" ht="13.5" thickBot="1">
      <c r="A6" s="89"/>
      <c r="B6" s="89"/>
      <c r="C6" s="79"/>
      <c r="D6" s="82"/>
      <c r="E6" s="84"/>
      <c r="F6" s="82"/>
      <c r="G6" s="82"/>
      <c r="H6" s="82"/>
      <c r="I6" s="55"/>
    </row>
    <row r="7" spans="1:10" ht="13.5" thickBot="1">
      <c r="A7" s="1" t="s">
        <v>3</v>
      </c>
      <c r="B7" s="1" t="s">
        <v>4</v>
      </c>
      <c r="C7" s="1" t="s">
        <v>5</v>
      </c>
      <c r="D7" s="2">
        <v>4</v>
      </c>
      <c r="E7" s="1">
        <v>5</v>
      </c>
      <c r="F7" s="1">
        <v>6</v>
      </c>
      <c r="G7" s="1">
        <v>7</v>
      </c>
      <c r="H7" s="1">
        <v>8</v>
      </c>
      <c r="I7" s="56"/>
      <c r="J7" s="53"/>
    </row>
    <row r="8" spans="1:9" ht="15.75">
      <c r="A8" s="33" t="s">
        <v>6</v>
      </c>
      <c r="B8" s="34"/>
      <c r="C8" s="35" t="s">
        <v>7</v>
      </c>
      <c r="D8" s="37">
        <f>D9+D11</f>
        <v>25000</v>
      </c>
      <c r="E8" s="37">
        <f>E9+E11</f>
        <v>66000</v>
      </c>
      <c r="F8" s="37">
        <v>0</v>
      </c>
      <c r="G8" s="69">
        <f>F8/E8*100</f>
        <v>0</v>
      </c>
      <c r="H8" s="70">
        <f>SUM((F8/30028205)*100)</f>
        <v>0</v>
      </c>
      <c r="I8" s="57"/>
    </row>
    <row r="9" spans="1:9" ht="15" customHeight="1">
      <c r="A9" s="24"/>
      <c r="B9" s="15" t="s">
        <v>8</v>
      </c>
      <c r="C9" s="16" t="s">
        <v>9</v>
      </c>
      <c r="D9" s="20">
        <f>D10</f>
        <v>25000</v>
      </c>
      <c r="E9" s="20">
        <f>E10</f>
        <v>25000</v>
      </c>
      <c r="F9" s="20">
        <v>0</v>
      </c>
      <c r="G9" s="67">
        <f aca="true" t="shared" si="0" ref="G9:G72">F9/E9*100</f>
        <v>0</v>
      </c>
      <c r="H9" s="68">
        <f aca="true" t="shared" si="1" ref="H9:H72">SUM((F9/30028205)*100)</f>
        <v>0</v>
      </c>
      <c r="I9" s="57"/>
    </row>
    <row r="10" spans="1:9" ht="15" customHeight="1">
      <c r="A10" s="24"/>
      <c r="B10" s="15"/>
      <c r="C10" s="16" t="s">
        <v>10</v>
      </c>
      <c r="D10" s="20">
        <v>25000</v>
      </c>
      <c r="E10" s="20">
        <v>25000</v>
      </c>
      <c r="F10" s="20">
        <v>0</v>
      </c>
      <c r="G10" s="67">
        <f t="shared" si="0"/>
        <v>0</v>
      </c>
      <c r="H10" s="68">
        <f t="shared" si="1"/>
        <v>0</v>
      </c>
      <c r="I10" s="57"/>
    </row>
    <row r="11" spans="1:9" ht="15" customHeight="1">
      <c r="A11" s="24"/>
      <c r="B11" s="15" t="s">
        <v>231</v>
      </c>
      <c r="C11" s="16" t="s">
        <v>232</v>
      </c>
      <c r="D11" s="20">
        <f>D12</f>
        <v>0</v>
      </c>
      <c r="E11" s="20">
        <f>E12</f>
        <v>41000</v>
      </c>
      <c r="F11" s="20">
        <v>0</v>
      </c>
      <c r="G11" s="67">
        <f t="shared" si="0"/>
        <v>0</v>
      </c>
      <c r="H11" s="68">
        <f t="shared" si="1"/>
        <v>0</v>
      </c>
      <c r="I11" s="57"/>
    </row>
    <row r="12" spans="1:9" ht="15" customHeight="1">
      <c r="A12" s="24"/>
      <c r="B12" s="15"/>
      <c r="C12" s="16" t="s">
        <v>27</v>
      </c>
      <c r="D12" s="20"/>
      <c r="E12" s="20">
        <v>41000</v>
      </c>
      <c r="F12" s="20">
        <v>0</v>
      </c>
      <c r="G12" s="67">
        <f t="shared" si="0"/>
        <v>0</v>
      </c>
      <c r="H12" s="68">
        <f t="shared" si="1"/>
        <v>0</v>
      </c>
      <c r="I12" s="57"/>
    </row>
    <row r="13" spans="1:9" ht="15" customHeight="1">
      <c r="A13" s="23" t="s">
        <v>12</v>
      </c>
      <c r="B13" s="12"/>
      <c r="C13" s="13" t="s">
        <v>13</v>
      </c>
      <c r="D13" s="18">
        <f>D14+D18</f>
        <v>194974</v>
      </c>
      <c r="E13" s="18">
        <f>E14+E18</f>
        <v>202969</v>
      </c>
      <c r="F13" s="18">
        <f>F14+F18</f>
        <v>77683</v>
      </c>
      <c r="G13" s="72">
        <f t="shared" si="0"/>
        <v>38.27333238080692</v>
      </c>
      <c r="H13" s="61">
        <f t="shared" si="1"/>
        <v>0.2587001121112634</v>
      </c>
      <c r="I13" s="57"/>
    </row>
    <row r="14" spans="1:9" ht="15" customHeight="1">
      <c r="A14" s="24"/>
      <c r="B14" s="15" t="s">
        <v>14</v>
      </c>
      <c r="C14" s="16" t="s">
        <v>15</v>
      </c>
      <c r="D14" s="20">
        <f>D15</f>
        <v>135988</v>
      </c>
      <c r="E14" s="20">
        <f>E15</f>
        <v>142738</v>
      </c>
      <c r="F14" s="20">
        <f>F15</f>
        <v>60128</v>
      </c>
      <c r="G14" s="67">
        <f t="shared" si="0"/>
        <v>42.12473202651011</v>
      </c>
      <c r="H14" s="68">
        <f t="shared" si="1"/>
        <v>0.20023840918896085</v>
      </c>
      <c r="I14" s="57"/>
    </row>
    <row r="15" spans="1:10" ht="15" customHeight="1">
      <c r="A15" s="24"/>
      <c r="B15" s="15"/>
      <c r="C15" s="16" t="s">
        <v>16</v>
      </c>
      <c r="D15" s="20">
        <v>135988</v>
      </c>
      <c r="E15" s="20">
        <v>142738</v>
      </c>
      <c r="F15" s="20">
        <v>60128</v>
      </c>
      <c r="G15" s="67">
        <f t="shared" si="0"/>
        <v>42.12473202651011</v>
      </c>
      <c r="H15" s="68">
        <f t="shared" si="1"/>
        <v>0.20023840918896085</v>
      </c>
      <c r="I15" s="57"/>
      <c r="J15" s="58"/>
    </row>
    <row r="16" spans="1:9" ht="15" customHeight="1">
      <c r="A16" s="24"/>
      <c r="B16" s="15"/>
      <c r="C16" s="16" t="s">
        <v>209</v>
      </c>
      <c r="D16" s="20">
        <v>5250</v>
      </c>
      <c r="E16" s="20">
        <v>12500</v>
      </c>
      <c r="F16" s="20">
        <v>0</v>
      </c>
      <c r="G16" s="67">
        <f t="shared" si="0"/>
        <v>0</v>
      </c>
      <c r="H16" s="68">
        <f t="shared" si="1"/>
        <v>0</v>
      </c>
      <c r="I16" s="57"/>
    </row>
    <row r="17" spans="1:9" ht="15" customHeight="1">
      <c r="A17" s="24"/>
      <c r="B17" s="15"/>
      <c r="C17" s="16" t="s">
        <v>227</v>
      </c>
      <c r="D17" s="20">
        <v>129238</v>
      </c>
      <c r="E17" s="20">
        <v>129238</v>
      </c>
      <c r="F17" s="20">
        <v>59910</v>
      </c>
      <c r="G17" s="67">
        <f t="shared" si="0"/>
        <v>46.35633482412294</v>
      </c>
      <c r="H17" s="68">
        <f t="shared" si="1"/>
        <v>0.1995124250683649</v>
      </c>
      <c r="I17" s="57"/>
    </row>
    <row r="18" spans="1:9" ht="15" customHeight="1">
      <c r="A18" s="24"/>
      <c r="B18" s="15" t="s">
        <v>17</v>
      </c>
      <c r="C18" s="16" t="s">
        <v>18</v>
      </c>
      <c r="D18" s="20">
        <f>D19</f>
        <v>58986</v>
      </c>
      <c r="E18" s="20">
        <f>E19</f>
        <v>60231</v>
      </c>
      <c r="F18" s="20">
        <f>F19</f>
        <v>17555</v>
      </c>
      <c r="G18" s="67">
        <f t="shared" si="0"/>
        <v>29.146120768375088</v>
      </c>
      <c r="H18" s="68">
        <f t="shared" si="1"/>
        <v>0.05846170292230255</v>
      </c>
      <c r="I18" s="57"/>
    </row>
    <row r="19" spans="1:9" ht="15" customHeight="1">
      <c r="A19" s="24"/>
      <c r="B19" s="15"/>
      <c r="C19" s="16" t="s">
        <v>16</v>
      </c>
      <c r="D19" s="20">
        <v>58986</v>
      </c>
      <c r="E19" s="20">
        <v>60231</v>
      </c>
      <c r="F19" s="20">
        <v>17555</v>
      </c>
      <c r="G19" s="67">
        <f t="shared" si="0"/>
        <v>29.146120768375088</v>
      </c>
      <c r="H19" s="68">
        <f t="shared" si="1"/>
        <v>0.05846170292230255</v>
      </c>
      <c r="I19" s="57"/>
    </row>
    <row r="20" spans="1:9" ht="15" customHeight="1">
      <c r="A20" s="23" t="s">
        <v>22</v>
      </c>
      <c r="B20" s="12"/>
      <c r="C20" s="13" t="s">
        <v>23</v>
      </c>
      <c r="D20" s="18">
        <f>D21+D25+D28</f>
        <v>2392575</v>
      </c>
      <c r="E20" s="18">
        <f>E21+E25+E28</f>
        <v>8599265</v>
      </c>
      <c r="F20" s="18">
        <f>F21+F25+F28</f>
        <v>1925046</v>
      </c>
      <c r="G20" s="72">
        <f t="shared" si="0"/>
        <v>22.38616905049443</v>
      </c>
      <c r="H20" s="61">
        <f t="shared" si="1"/>
        <v>6.410792786315398</v>
      </c>
      <c r="I20" s="57"/>
    </row>
    <row r="21" spans="1:9" ht="15" customHeight="1">
      <c r="A21" s="24"/>
      <c r="B21" s="15" t="s">
        <v>24</v>
      </c>
      <c r="C21" s="16" t="s">
        <v>25</v>
      </c>
      <c r="D21" s="20">
        <f>D22+D23</f>
        <v>1615000</v>
      </c>
      <c r="E21" s="20">
        <f>E22+E23</f>
        <v>1661690</v>
      </c>
      <c r="F21" s="20">
        <f>F22+F23</f>
        <v>1499394</v>
      </c>
      <c r="G21" s="67">
        <f t="shared" si="0"/>
        <v>90.23307596483099</v>
      </c>
      <c r="H21" s="68">
        <f t="shared" si="1"/>
        <v>4.993285479435085</v>
      </c>
      <c r="I21" s="57"/>
    </row>
    <row r="22" spans="1:9" ht="15" customHeight="1">
      <c r="A22" s="24"/>
      <c r="B22" s="15"/>
      <c r="C22" s="16" t="s">
        <v>16</v>
      </c>
      <c r="D22" s="20">
        <v>1615000</v>
      </c>
      <c r="E22" s="20">
        <v>1661690</v>
      </c>
      <c r="F22" s="20">
        <v>1499394</v>
      </c>
      <c r="G22" s="67">
        <f t="shared" si="0"/>
        <v>90.23307596483099</v>
      </c>
      <c r="H22" s="68">
        <f t="shared" si="1"/>
        <v>4.993285479435085</v>
      </c>
      <c r="I22" s="57"/>
    </row>
    <row r="23" spans="1:9" ht="15" customHeight="1">
      <c r="A23" s="24"/>
      <c r="B23" s="15"/>
      <c r="C23" s="16" t="s">
        <v>27</v>
      </c>
      <c r="D23" s="20">
        <v>0</v>
      </c>
      <c r="E23" s="20">
        <v>0</v>
      </c>
      <c r="F23" s="20">
        <v>0</v>
      </c>
      <c r="G23" s="67">
        <v>0</v>
      </c>
      <c r="H23" s="68">
        <f t="shared" si="1"/>
        <v>0</v>
      </c>
      <c r="I23" s="57"/>
    </row>
    <row r="24" spans="1:9" ht="15" customHeight="1">
      <c r="A24" s="24"/>
      <c r="B24" s="15"/>
      <c r="C24" s="16" t="s">
        <v>199</v>
      </c>
      <c r="D24" s="20">
        <v>740000</v>
      </c>
      <c r="E24" s="20">
        <v>740000</v>
      </c>
      <c r="F24" s="20">
        <v>722258</v>
      </c>
      <c r="G24" s="67">
        <f t="shared" si="0"/>
        <v>97.60243243243242</v>
      </c>
      <c r="H24" s="68">
        <f t="shared" si="1"/>
        <v>2.4052653163917057</v>
      </c>
      <c r="I24" s="57"/>
    </row>
    <row r="25" spans="1:9" ht="15" customHeight="1">
      <c r="A25" s="24"/>
      <c r="B25" s="15">
        <v>60078</v>
      </c>
      <c r="C25" s="16" t="s">
        <v>186</v>
      </c>
      <c r="D25" s="20">
        <f>D26</f>
        <v>100000</v>
      </c>
      <c r="E25" s="20">
        <f>E26+E27</f>
        <v>6260000</v>
      </c>
      <c r="F25" s="20">
        <f>F26+F27</f>
        <v>102705</v>
      </c>
      <c r="G25" s="67">
        <f t="shared" si="0"/>
        <v>1.6406549520766773</v>
      </c>
      <c r="H25" s="68">
        <f t="shared" si="1"/>
        <v>0.3420284362651714</v>
      </c>
      <c r="I25" s="57"/>
    </row>
    <row r="26" spans="1:9" ht="15" customHeight="1">
      <c r="A26" s="24"/>
      <c r="B26" s="15"/>
      <c r="C26" s="16" t="s">
        <v>16</v>
      </c>
      <c r="D26" s="20">
        <v>100000</v>
      </c>
      <c r="E26" s="20">
        <v>60000</v>
      </c>
      <c r="F26" s="20">
        <v>0</v>
      </c>
      <c r="G26" s="67">
        <f t="shared" si="0"/>
        <v>0</v>
      </c>
      <c r="H26" s="68">
        <f t="shared" si="1"/>
        <v>0</v>
      </c>
      <c r="I26" s="57"/>
    </row>
    <row r="27" spans="1:9" ht="15" customHeight="1">
      <c r="A27" s="24"/>
      <c r="B27" s="15"/>
      <c r="C27" s="16" t="s">
        <v>27</v>
      </c>
      <c r="D27" s="20">
        <v>0</v>
      </c>
      <c r="E27" s="20">
        <v>6200000</v>
      </c>
      <c r="F27" s="20">
        <v>102705</v>
      </c>
      <c r="G27" s="67">
        <f t="shared" si="0"/>
        <v>1.656532258064516</v>
      </c>
      <c r="H27" s="68">
        <f t="shared" si="1"/>
        <v>0.3420284362651714</v>
      </c>
      <c r="I27" s="57"/>
    </row>
    <row r="28" spans="1:9" ht="15" customHeight="1">
      <c r="A28" s="24"/>
      <c r="B28" s="15">
        <v>60095</v>
      </c>
      <c r="C28" s="16" t="s">
        <v>11</v>
      </c>
      <c r="D28" s="20">
        <f>D29</f>
        <v>677575</v>
      </c>
      <c r="E28" s="20">
        <f>E29</f>
        <v>677575</v>
      </c>
      <c r="F28" s="20">
        <f>F29</f>
        <v>322947</v>
      </c>
      <c r="G28" s="67">
        <f t="shared" si="0"/>
        <v>47.6621776187138</v>
      </c>
      <c r="H28" s="68">
        <f t="shared" si="1"/>
        <v>1.0754788706151435</v>
      </c>
      <c r="I28" s="57"/>
    </row>
    <row r="29" spans="1:9" ht="15" customHeight="1">
      <c r="A29" s="24"/>
      <c r="B29" s="15"/>
      <c r="C29" s="16" t="s">
        <v>16</v>
      </c>
      <c r="D29" s="20">
        <v>677575</v>
      </c>
      <c r="E29" s="20">
        <v>677575</v>
      </c>
      <c r="F29" s="20">
        <v>322947</v>
      </c>
      <c r="G29" s="67">
        <f t="shared" si="0"/>
        <v>47.6621776187138</v>
      </c>
      <c r="H29" s="68">
        <f t="shared" si="1"/>
        <v>1.0754788706151435</v>
      </c>
      <c r="I29" s="57"/>
    </row>
    <row r="30" spans="1:9" ht="15" customHeight="1">
      <c r="A30" s="24"/>
      <c r="B30" s="15"/>
      <c r="C30" s="16" t="s">
        <v>211</v>
      </c>
      <c r="D30" s="20">
        <v>518480</v>
      </c>
      <c r="E30" s="20">
        <v>518480</v>
      </c>
      <c r="F30" s="20">
        <v>253619</v>
      </c>
      <c r="G30" s="67">
        <f t="shared" si="0"/>
        <v>48.915869464588795</v>
      </c>
      <c r="H30" s="68">
        <f t="shared" si="1"/>
        <v>0.8446025994560781</v>
      </c>
      <c r="I30" s="57"/>
    </row>
    <row r="31" spans="1:9" ht="15" customHeight="1">
      <c r="A31" s="24"/>
      <c r="B31" s="15"/>
      <c r="C31" s="16" t="s">
        <v>227</v>
      </c>
      <c r="D31" s="20">
        <v>2700</v>
      </c>
      <c r="E31" s="20">
        <v>2700</v>
      </c>
      <c r="F31" s="20">
        <v>81</v>
      </c>
      <c r="G31" s="67">
        <f t="shared" si="0"/>
        <v>3</v>
      </c>
      <c r="H31" s="68">
        <f t="shared" si="1"/>
        <v>0.00026974639343244126</v>
      </c>
      <c r="I31" s="57"/>
    </row>
    <row r="32" spans="1:9" ht="15" customHeight="1">
      <c r="A32" s="23" t="s">
        <v>29</v>
      </c>
      <c r="B32" s="12"/>
      <c r="C32" s="13" t="s">
        <v>30</v>
      </c>
      <c r="D32" s="18">
        <f>D34</f>
        <v>92949</v>
      </c>
      <c r="E32" s="18">
        <f>E34</f>
        <v>92949</v>
      </c>
      <c r="F32" s="18">
        <f>F34</f>
        <v>30781</v>
      </c>
      <c r="G32" s="72">
        <f t="shared" si="0"/>
        <v>33.11600985486665</v>
      </c>
      <c r="H32" s="61">
        <f t="shared" si="1"/>
        <v>0.10250695970671574</v>
      </c>
      <c r="I32" s="57"/>
    </row>
    <row r="33" spans="1:9" ht="15" customHeight="1">
      <c r="A33" s="24"/>
      <c r="B33" s="15" t="s">
        <v>31</v>
      </c>
      <c r="C33" s="16" t="s">
        <v>32</v>
      </c>
      <c r="D33" s="20">
        <f>D34</f>
        <v>92949</v>
      </c>
      <c r="E33" s="20">
        <f>E34</f>
        <v>92949</v>
      </c>
      <c r="F33" s="20">
        <f>F34</f>
        <v>30781</v>
      </c>
      <c r="G33" s="67">
        <f t="shared" si="0"/>
        <v>33.11600985486665</v>
      </c>
      <c r="H33" s="68">
        <f t="shared" si="1"/>
        <v>0.10250695970671574</v>
      </c>
      <c r="I33" s="57"/>
    </row>
    <row r="34" spans="1:9" ht="15" customHeight="1">
      <c r="A34" s="24"/>
      <c r="B34" s="15"/>
      <c r="C34" s="16" t="s">
        <v>16</v>
      </c>
      <c r="D34" s="20">
        <v>92949</v>
      </c>
      <c r="E34" s="20">
        <v>92949</v>
      </c>
      <c r="F34" s="20">
        <v>30781</v>
      </c>
      <c r="G34" s="67">
        <f t="shared" si="0"/>
        <v>33.11600985486665</v>
      </c>
      <c r="H34" s="68">
        <f t="shared" si="1"/>
        <v>0.10250695970671574</v>
      </c>
      <c r="I34" s="57"/>
    </row>
    <row r="35" spans="1:9" ht="15" customHeight="1">
      <c r="A35" s="24"/>
      <c r="B35" s="15"/>
      <c r="C35" s="16" t="s">
        <v>210</v>
      </c>
      <c r="D35" s="20">
        <v>0</v>
      </c>
      <c r="E35" s="20">
        <v>0</v>
      </c>
      <c r="F35" s="20"/>
      <c r="G35" s="67">
        <v>0</v>
      </c>
      <c r="H35" s="68">
        <f t="shared" si="1"/>
        <v>0</v>
      </c>
      <c r="I35" s="57"/>
    </row>
    <row r="36" spans="1:9" ht="32.25" customHeight="1">
      <c r="A36" s="24"/>
      <c r="B36" s="15"/>
      <c r="C36" s="15" t="s">
        <v>230</v>
      </c>
      <c r="D36" s="20">
        <v>46949</v>
      </c>
      <c r="E36" s="20">
        <v>46949</v>
      </c>
      <c r="F36" s="20">
        <v>14700</v>
      </c>
      <c r="G36" s="74">
        <f t="shared" si="0"/>
        <v>31.310571045176683</v>
      </c>
      <c r="H36" s="75">
        <f t="shared" si="1"/>
        <v>0.04895397510440601</v>
      </c>
      <c r="I36" s="57"/>
    </row>
    <row r="37" spans="1:9" ht="15" customHeight="1">
      <c r="A37" s="24"/>
      <c r="B37" s="15"/>
      <c r="C37" s="16" t="s">
        <v>199</v>
      </c>
      <c r="D37" s="20">
        <v>14000</v>
      </c>
      <c r="E37" s="20">
        <v>14000</v>
      </c>
      <c r="F37" s="20">
        <v>13000</v>
      </c>
      <c r="G37" s="74">
        <f t="shared" si="0"/>
        <v>92.85714285714286</v>
      </c>
      <c r="H37" s="68">
        <f t="shared" si="1"/>
        <v>0.043292631044712794</v>
      </c>
      <c r="I37" s="57"/>
    </row>
    <row r="38" spans="1:9" ht="15" customHeight="1">
      <c r="A38" s="23" t="s">
        <v>33</v>
      </c>
      <c r="B38" s="12"/>
      <c r="C38" s="13" t="s">
        <v>34</v>
      </c>
      <c r="D38" s="18">
        <f aca="true" t="shared" si="2" ref="D38:F39">D39</f>
        <v>263619</v>
      </c>
      <c r="E38" s="18">
        <f t="shared" si="2"/>
        <v>263619</v>
      </c>
      <c r="F38" s="18">
        <f t="shared" si="2"/>
        <v>68958</v>
      </c>
      <c r="G38" s="72">
        <f t="shared" si="0"/>
        <v>26.158205592161416</v>
      </c>
      <c r="H38" s="61">
        <f t="shared" si="1"/>
        <v>0.22964409627548502</v>
      </c>
      <c r="I38" s="57"/>
    </row>
    <row r="39" spans="1:9" ht="15" customHeight="1">
      <c r="A39" s="24"/>
      <c r="B39" s="15" t="s">
        <v>35</v>
      </c>
      <c r="C39" s="16" t="s">
        <v>36</v>
      </c>
      <c r="D39" s="20">
        <f t="shared" si="2"/>
        <v>263619</v>
      </c>
      <c r="E39" s="20">
        <f t="shared" si="2"/>
        <v>263619</v>
      </c>
      <c r="F39" s="20">
        <f t="shared" si="2"/>
        <v>68958</v>
      </c>
      <c r="G39" s="67">
        <f t="shared" si="0"/>
        <v>26.158205592161416</v>
      </c>
      <c r="H39" s="75">
        <f t="shared" si="1"/>
        <v>0.22964409627548502</v>
      </c>
      <c r="I39" s="57"/>
    </row>
    <row r="40" spans="1:9" ht="15" customHeight="1">
      <c r="A40" s="24"/>
      <c r="B40" s="15"/>
      <c r="C40" s="16" t="s">
        <v>16</v>
      </c>
      <c r="D40" s="20">
        <v>263619</v>
      </c>
      <c r="E40" s="20">
        <v>263619</v>
      </c>
      <c r="F40" s="20">
        <v>68958</v>
      </c>
      <c r="G40" s="67">
        <f t="shared" si="0"/>
        <v>26.158205592161416</v>
      </c>
      <c r="H40" s="68">
        <f t="shared" si="1"/>
        <v>0.22964409627548502</v>
      </c>
      <c r="I40" s="57"/>
    </row>
    <row r="41" spans="1:9" ht="15" customHeight="1">
      <c r="A41" s="24"/>
      <c r="B41" s="15"/>
      <c r="C41" s="16" t="s">
        <v>210</v>
      </c>
      <c r="D41" s="20">
        <v>7200</v>
      </c>
      <c r="E41" s="20">
        <v>7200</v>
      </c>
      <c r="F41" s="20">
        <v>3506</v>
      </c>
      <c r="G41" s="67">
        <f t="shared" si="0"/>
        <v>48.69444444444444</v>
      </c>
      <c r="H41" s="68">
        <f t="shared" si="1"/>
        <v>0.011675689572520236</v>
      </c>
      <c r="I41" s="57"/>
    </row>
    <row r="42" spans="1:9" ht="15" customHeight="1">
      <c r="A42" s="23" t="s">
        <v>37</v>
      </c>
      <c r="B42" s="12"/>
      <c r="C42" s="13" t="s">
        <v>38</v>
      </c>
      <c r="D42" s="18">
        <f>D43+D47+D49+D51</f>
        <v>1364729</v>
      </c>
      <c r="E42" s="18">
        <f>E43+E47+E49+E51</f>
        <v>1489729</v>
      </c>
      <c r="F42" s="18">
        <f>F43+F47+F49+F51</f>
        <v>667451</v>
      </c>
      <c r="G42" s="72">
        <f t="shared" si="0"/>
        <v>44.80351795527911</v>
      </c>
      <c r="H42" s="76">
        <f t="shared" si="1"/>
        <v>2.222746914109585</v>
      </c>
      <c r="I42" s="57"/>
    </row>
    <row r="43" spans="1:9" ht="15" customHeight="1">
      <c r="A43" s="23"/>
      <c r="B43" s="15">
        <v>71012</v>
      </c>
      <c r="C43" s="16" t="s">
        <v>172</v>
      </c>
      <c r="D43" s="20">
        <f>D44</f>
        <v>951740</v>
      </c>
      <c r="E43" s="20">
        <f>E44</f>
        <v>951740</v>
      </c>
      <c r="F43" s="20">
        <f>F44</f>
        <v>489082</v>
      </c>
      <c r="G43" s="67">
        <f t="shared" si="0"/>
        <v>51.388194254733435</v>
      </c>
      <c r="H43" s="68">
        <f t="shared" si="1"/>
        <v>1.6287420443546325</v>
      </c>
      <c r="I43" s="57"/>
    </row>
    <row r="44" spans="1:9" ht="15" customHeight="1">
      <c r="A44" s="23"/>
      <c r="B44" s="12"/>
      <c r="C44" s="16" t="s">
        <v>16</v>
      </c>
      <c r="D44" s="20">
        <v>951740</v>
      </c>
      <c r="E44" s="20">
        <v>951740</v>
      </c>
      <c r="F44" s="20">
        <v>489082</v>
      </c>
      <c r="G44" s="67">
        <f t="shared" si="0"/>
        <v>51.388194254733435</v>
      </c>
      <c r="H44" s="68">
        <f t="shared" si="1"/>
        <v>1.6287420443546325</v>
      </c>
      <c r="I44" s="57"/>
    </row>
    <row r="45" spans="1:9" ht="15" customHeight="1">
      <c r="A45" s="23"/>
      <c r="B45" s="12"/>
      <c r="C45" s="16" t="s">
        <v>210</v>
      </c>
      <c r="D45" s="20">
        <v>764900</v>
      </c>
      <c r="E45" s="20">
        <v>764900</v>
      </c>
      <c r="F45" s="20">
        <v>401243</v>
      </c>
      <c r="G45" s="67">
        <f t="shared" si="0"/>
        <v>52.45692247352595</v>
      </c>
      <c r="H45" s="68">
        <f t="shared" si="1"/>
        <v>1.3362203967902841</v>
      </c>
      <c r="I45" s="57"/>
    </row>
    <row r="46" spans="1:9" ht="15" customHeight="1">
      <c r="A46" s="23"/>
      <c r="B46" s="12"/>
      <c r="C46" s="16" t="s">
        <v>227</v>
      </c>
      <c r="D46" s="20">
        <v>1100</v>
      </c>
      <c r="E46" s="20">
        <v>1100</v>
      </c>
      <c r="F46" s="20">
        <v>658</v>
      </c>
      <c r="G46" s="67">
        <f t="shared" si="0"/>
        <v>59.81818181818181</v>
      </c>
      <c r="H46" s="68">
        <f t="shared" si="1"/>
        <v>0.0021912731713400785</v>
      </c>
      <c r="I46" s="57"/>
    </row>
    <row r="47" spans="1:9" ht="15" customHeight="1">
      <c r="A47" s="24"/>
      <c r="B47" s="15" t="s">
        <v>39</v>
      </c>
      <c r="C47" s="16" t="s">
        <v>40</v>
      </c>
      <c r="D47" s="20">
        <f>D48</f>
        <v>46500</v>
      </c>
      <c r="E47" s="20">
        <f>E48</f>
        <v>148500</v>
      </c>
      <c r="F47" s="20">
        <v>0</v>
      </c>
      <c r="G47" s="67">
        <f t="shared" si="0"/>
        <v>0</v>
      </c>
      <c r="H47" s="68">
        <f t="shared" si="1"/>
        <v>0</v>
      </c>
      <c r="I47" s="57"/>
    </row>
    <row r="48" spans="1:9" ht="15" customHeight="1">
      <c r="A48" s="24"/>
      <c r="B48" s="15"/>
      <c r="C48" s="16" t="s">
        <v>16</v>
      </c>
      <c r="D48" s="20">
        <v>46500</v>
      </c>
      <c r="E48" s="20">
        <v>148500</v>
      </c>
      <c r="F48" s="20">
        <v>0</v>
      </c>
      <c r="G48" s="67">
        <f t="shared" si="0"/>
        <v>0</v>
      </c>
      <c r="H48" s="68">
        <f t="shared" si="1"/>
        <v>0</v>
      </c>
      <c r="I48" s="57"/>
    </row>
    <row r="49" spans="1:9" ht="15" customHeight="1">
      <c r="A49" s="24"/>
      <c r="B49" s="15" t="s">
        <v>41</v>
      </c>
      <c r="C49" s="16" t="s">
        <v>42</v>
      </c>
      <c r="D49" s="20">
        <f>D50</f>
        <v>12725</v>
      </c>
      <c r="E49" s="20">
        <f>E50</f>
        <v>35725</v>
      </c>
      <c r="F49" s="20">
        <v>0</v>
      </c>
      <c r="G49" s="67">
        <f t="shared" si="0"/>
        <v>0</v>
      </c>
      <c r="H49" s="68">
        <f t="shared" si="1"/>
        <v>0</v>
      </c>
      <c r="I49" s="57"/>
    </row>
    <row r="50" spans="1:9" ht="15" customHeight="1">
      <c r="A50" s="24"/>
      <c r="B50" s="15"/>
      <c r="C50" s="16" t="s">
        <v>16</v>
      </c>
      <c r="D50" s="20">
        <v>12725</v>
      </c>
      <c r="E50" s="20">
        <v>35725</v>
      </c>
      <c r="F50" s="20">
        <v>0</v>
      </c>
      <c r="G50" s="67">
        <f t="shared" si="0"/>
        <v>0</v>
      </c>
      <c r="H50" s="68">
        <f t="shared" si="1"/>
        <v>0</v>
      </c>
      <c r="I50" s="57"/>
    </row>
    <row r="51" spans="1:9" ht="15" customHeight="1">
      <c r="A51" s="24"/>
      <c r="B51" s="15" t="s">
        <v>43</v>
      </c>
      <c r="C51" s="16" t="s">
        <v>44</v>
      </c>
      <c r="D51" s="20">
        <f>D52</f>
        <v>353764</v>
      </c>
      <c r="E51" s="20">
        <f>E52</f>
        <v>353764</v>
      </c>
      <c r="F51" s="20">
        <f>F52</f>
        <v>178369</v>
      </c>
      <c r="G51" s="67">
        <f t="shared" si="0"/>
        <v>50.42033672165624</v>
      </c>
      <c r="H51" s="68">
        <f t="shared" si="1"/>
        <v>0.594004869754952</v>
      </c>
      <c r="I51" s="57"/>
    </row>
    <row r="52" spans="1:9" ht="15" customHeight="1">
      <c r="A52" s="24"/>
      <c r="B52" s="15"/>
      <c r="C52" s="16" t="s">
        <v>45</v>
      </c>
      <c r="D52" s="20">
        <v>353764</v>
      </c>
      <c r="E52" s="20">
        <v>353764</v>
      </c>
      <c r="F52" s="20">
        <v>178369</v>
      </c>
      <c r="G52" s="67">
        <f t="shared" si="0"/>
        <v>50.42033672165624</v>
      </c>
      <c r="H52" s="68">
        <f t="shared" si="1"/>
        <v>0.594004869754952</v>
      </c>
      <c r="I52" s="57"/>
    </row>
    <row r="53" spans="1:9" ht="15" customHeight="1">
      <c r="A53" s="24"/>
      <c r="B53" s="15"/>
      <c r="C53" s="16" t="s">
        <v>212</v>
      </c>
      <c r="D53" s="20">
        <v>286428</v>
      </c>
      <c r="E53" s="20">
        <v>286678</v>
      </c>
      <c r="F53" s="20">
        <v>143439</v>
      </c>
      <c r="G53" s="67">
        <f t="shared" si="0"/>
        <v>50.0348823418609</v>
      </c>
      <c r="H53" s="68">
        <f t="shared" si="1"/>
        <v>0.4776809003401968</v>
      </c>
      <c r="I53" s="57"/>
    </row>
    <row r="54" spans="1:9" ht="15" customHeight="1">
      <c r="A54" s="23" t="s">
        <v>47</v>
      </c>
      <c r="B54" s="12"/>
      <c r="C54" s="13" t="s">
        <v>48</v>
      </c>
      <c r="D54" s="18">
        <f>D55+D59+D63+D68+D72</f>
        <v>8295281</v>
      </c>
      <c r="E54" s="18">
        <f>E55+E59+E63+E68+E72</f>
        <v>8540699</v>
      </c>
      <c r="F54" s="18">
        <f>F55+F59+F63+F68+F72</f>
        <v>4144097</v>
      </c>
      <c r="G54" s="72">
        <f t="shared" si="0"/>
        <v>48.52175448402994</v>
      </c>
      <c r="H54" s="61">
        <f t="shared" si="1"/>
        <v>13.80068172573086</v>
      </c>
      <c r="I54" s="57"/>
    </row>
    <row r="55" spans="1:9" ht="15" customHeight="1">
      <c r="A55" s="24"/>
      <c r="B55" s="15" t="s">
        <v>49</v>
      </c>
      <c r="C55" s="16" t="s">
        <v>50</v>
      </c>
      <c r="D55" s="20">
        <f>D56</f>
        <v>596566</v>
      </c>
      <c r="E55" s="20">
        <f>E56</f>
        <v>596566</v>
      </c>
      <c r="F55" s="20">
        <f>F56</f>
        <v>294720</v>
      </c>
      <c r="G55" s="67">
        <f t="shared" si="0"/>
        <v>49.40274839665687</v>
      </c>
      <c r="H55" s="68">
        <f t="shared" si="1"/>
        <v>0.9814772478075197</v>
      </c>
      <c r="I55" s="57"/>
    </row>
    <row r="56" spans="1:9" ht="15" customHeight="1">
      <c r="A56" s="24"/>
      <c r="B56" s="15"/>
      <c r="C56" s="16" t="s">
        <v>51</v>
      </c>
      <c r="D56" s="20">
        <v>596566</v>
      </c>
      <c r="E56" s="20">
        <v>596566</v>
      </c>
      <c r="F56" s="20">
        <v>294720</v>
      </c>
      <c r="G56" s="67">
        <f t="shared" si="0"/>
        <v>49.40274839665687</v>
      </c>
      <c r="H56" s="68">
        <f t="shared" si="1"/>
        <v>0.9814772478075197</v>
      </c>
      <c r="I56" s="57"/>
    </row>
    <row r="57" spans="1:9" ht="15" customHeight="1">
      <c r="A57" s="24"/>
      <c r="B57" s="15"/>
      <c r="C57" s="16" t="s">
        <v>213</v>
      </c>
      <c r="D57" s="20">
        <v>527326</v>
      </c>
      <c r="E57" s="20">
        <v>527326</v>
      </c>
      <c r="F57" s="20">
        <v>252648</v>
      </c>
      <c r="G57" s="67">
        <f t="shared" si="0"/>
        <v>47.911159320799655</v>
      </c>
      <c r="H57" s="68">
        <f t="shared" si="1"/>
        <v>0.8413689729372767</v>
      </c>
      <c r="I57" s="57"/>
    </row>
    <row r="58" spans="1:9" ht="15" customHeight="1">
      <c r="A58" s="24"/>
      <c r="B58" s="15"/>
      <c r="C58" s="16" t="s">
        <v>227</v>
      </c>
      <c r="D58" s="20">
        <v>240</v>
      </c>
      <c r="E58" s="20">
        <v>2154</v>
      </c>
      <c r="F58" s="20">
        <v>2154</v>
      </c>
      <c r="G58" s="67">
        <f t="shared" si="0"/>
        <v>100</v>
      </c>
      <c r="H58" s="68">
        <f t="shared" si="1"/>
        <v>0.007173255943870105</v>
      </c>
      <c r="I58" s="57"/>
    </row>
    <row r="59" spans="1:9" ht="15" customHeight="1">
      <c r="A59" s="24"/>
      <c r="B59" s="15" t="s">
        <v>53</v>
      </c>
      <c r="C59" s="16" t="s">
        <v>54</v>
      </c>
      <c r="D59" s="20">
        <f>D60</f>
        <v>388700</v>
      </c>
      <c r="E59" s="20">
        <f>E60</f>
        <v>388700</v>
      </c>
      <c r="F59" s="20">
        <f>F60</f>
        <v>188017</v>
      </c>
      <c r="G59" s="67">
        <f t="shared" si="0"/>
        <v>48.370722922562386</v>
      </c>
      <c r="H59" s="68">
        <f t="shared" si="1"/>
        <v>0.626134662394905</v>
      </c>
      <c r="I59" s="57"/>
    </row>
    <row r="60" spans="1:9" ht="15" customHeight="1">
      <c r="A60" s="24"/>
      <c r="B60" s="15"/>
      <c r="C60" s="16" t="s">
        <v>16</v>
      </c>
      <c r="D60" s="20">
        <v>388700</v>
      </c>
      <c r="E60" s="20">
        <v>388700</v>
      </c>
      <c r="F60" s="20">
        <v>188017</v>
      </c>
      <c r="G60" s="67">
        <f t="shared" si="0"/>
        <v>48.370722922562386</v>
      </c>
      <c r="H60" s="68">
        <f t="shared" si="1"/>
        <v>0.626134662394905</v>
      </c>
      <c r="I60" s="57"/>
    </row>
    <row r="61" spans="1:9" ht="15" customHeight="1">
      <c r="A61" s="24"/>
      <c r="B61" s="15"/>
      <c r="C61" s="16" t="s">
        <v>27</v>
      </c>
      <c r="D61" s="20">
        <v>0</v>
      </c>
      <c r="E61" s="20">
        <v>0</v>
      </c>
      <c r="F61" s="20">
        <v>0</v>
      </c>
      <c r="G61" s="67">
        <v>0</v>
      </c>
      <c r="H61" s="68">
        <f t="shared" si="1"/>
        <v>0</v>
      </c>
      <c r="I61" s="57"/>
    </row>
    <row r="62" spans="1:9" ht="15" customHeight="1">
      <c r="A62" s="24"/>
      <c r="B62" s="15"/>
      <c r="C62" s="16" t="s">
        <v>240</v>
      </c>
      <c r="D62" s="20">
        <v>338000</v>
      </c>
      <c r="E62" s="20">
        <v>338000</v>
      </c>
      <c r="F62" s="20">
        <v>168935</v>
      </c>
      <c r="G62" s="67">
        <f t="shared" si="0"/>
        <v>49.980769230769226</v>
      </c>
      <c r="H62" s="68">
        <f t="shared" si="1"/>
        <v>0.5625877404260428</v>
      </c>
      <c r="I62" s="57"/>
    </row>
    <row r="63" spans="1:9" ht="15" customHeight="1">
      <c r="A63" s="24"/>
      <c r="B63" s="15" t="s">
        <v>56</v>
      </c>
      <c r="C63" s="16" t="s">
        <v>57</v>
      </c>
      <c r="D63" s="20">
        <f>D64+D66</f>
        <v>6717969</v>
      </c>
      <c r="E63" s="20">
        <f>E64+E66</f>
        <v>6742380</v>
      </c>
      <c r="F63" s="20">
        <f>F64+F66</f>
        <v>3173830</v>
      </c>
      <c r="G63" s="67">
        <f t="shared" si="0"/>
        <v>47.07284371394078</v>
      </c>
      <c r="H63" s="68">
        <f t="shared" si="1"/>
        <v>10.569496245280062</v>
      </c>
      <c r="I63" s="57"/>
    </row>
    <row r="64" spans="1:9" ht="15" customHeight="1">
      <c r="A64" s="24"/>
      <c r="B64" s="15"/>
      <c r="C64" s="16" t="s">
        <v>16</v>
      </c>
      <c r="D64" s="20">
        <v>6717969</v>
      </c>
      <c r="E64" s="20">
        <v>6717969</v>
      </c>
      <c r="F64" s="20">
        <v>3165059</v>
      </c>
      <c r="G64" s="67">
        <f t="shared" si="0"/>
        <v>47.11333142501849</v>
      </c>
      <c r="H64" s="68">
        <f t="shared" si="1"/>
        <v>10.540287040134434</v>
      </c>
      <c r="I64" s="57"/>
    </row>
    <row r="65" spans="1:9" ht="15" customHeight="1">
      <c r="A65" s="24"/>
      <c r="B65" s="15"/>
      <c r="C65" s="16" t="s">
        <v>210</v>
      </c>
      <c r="D65" s="20">
        <v>5101969</v>
      </c>
      <c r="E65" s="20">
        <v>5101969</v>
      </c>
      <c r="F65" s="20">
        <v>2440692</v>
      </c>
      <c r="G65" s="67">
        <f t="shared" si="0"/>
        <v>47.83823657101797</v>
      </c>
      <c r="H65" s="68">
        <f t="shared" si="1"/>
        <v>8.12799832690632</v>
      </c>
      <c r="I65" s="57"/>
    </row>
    <row r="66" spans="1:9" ht="15" customHeight="1">
      <c r="A66" s="24"/>
      <c r="B66" s="15"/>
      <c r="C66" s="16" t="s">
        <v>27</v>
      </c>
      <c r="D66" s="20"/>
      <c r="E66" s="20">
        <v>24411</v>
      </c>
      <c r="F66" s="20">
        <v>8771</v>
      </c>
      <c r="G66" s="67">
        <f t="shared" si="0"/>
        <v>35.93052312482078</v>
      </c>
      <c r="H66" s="68">
        <f t="shared" si="1"/>
        <v>0.02920920514562892</v>
      </c>
      <c r="I66" s="57"/>
    </row>
    <row r="67" spans="1:9" ht="15" customHeight="1">
      <c r="A67" s="24"/>
      <c r="B67" s="15"/>
      <c r="C67" s="16" t="s">
        <v>227</v>
      </c>
      <c r="D67" s="20">
        <v>4000</v>
      </c>
      <c r="E67" s="20">
        <v>9000</v>
      </c>
      <c r="F67" s="20">
        <v>5793</v>
      </c>
      <c r="G67" s="67">
        <f t="shared" si="0"/>
        <v>64.36666666666667</v>
      </c>
      <c r="H67" s="68">
        <f t="shared" si="1"/>
        <v>0.019291862434001633</v>
      </c>
      <c r="I67" s="57"/>
    </row>
    <row r="68" spans="1:12" ht="15" customHeight="1">
      <c r="A68" s="24"/>
      <c r="B68" s="15">
        <v>75075</v>
      </c>
      <c r="C68" s="16" t="s">
        <v>59</v>
      </c>
      <c r="D68" s="20">
        <f>D69</f>
        <v>392996</v>
      </c>
      <c r="E68" s="20">
        <f>E69</f>
        <v>479746</v>
      </c>
      <c r="F68" s="20">
        <f>F69</f>
        <v>348190</v>
      </c>
      <c r="G68" s="67">
        <f t="shared" si="0"/>
        <v>72.57798918594422</v>
      </c>
      <c r="H68" s="68">
        <f t="shared" si="1"/>
        <v>1.1595431694968115</v>
      </c>
      <c r="I68" s="57"/>
      <c r="K68" s="64"/>
      <c r="L68" s="9"/>
    </row>
    <row r="69" spans="1:12" ht="15" customHeight="1">
      <c r="A69" s="24"/>
      <c r="B69" s="15"/>
      <c r="C69" s="16" t="s">
        <v>58</v>
      </c>
      <c r="D69" s="20">
        <v>392996</v>
      </c>
      <c r="E69" s="20">
        <v>479746</v>
      </c>
      <c r="F69" s="20">
        <v>348190</v>
      </c>
      <c r="G69" s="67">
        <f t="shared" si="0"/>
        <v>72.57798918594422</v>
      </c>
      <c r="H69" s="68">
        <f t="shared" si="1"/>
        <v>1.1595431694968115</v>
      </c>
      <c r="I69" s="57"/>
      <c r="K69" s="64"/>
      <c r="L69" s="9"/>
    </row>
    <row r="70" spans="1:12" ht="15" customHeight="1">
      <c r="A70" s="24"/>
      <c r="B70" s="15"/>
      <c r="C70" s="15" t="s">
        <v>210</v>
      </c>
      <c r="D70" s="20">
        <v>0</v>
      </c>
      <c r="E70" s="20">
        <v>8578</v>
      </c>
      <c r="F70" s="20">
        <v>8555</v>
      </c>
      <c r="G70" s="67">
        <f t="shared" si="0"/>
        <v>99.73187223128934</v>
      </c>
      <c r="H70" s="68">
        <f t="shared" si="1"/>
        <v>0.02848988142980908</v>
      </c>
      <c r="I70" s="57"/>
      <c r="K70" s="64"/>
      <c r="L70" s="9"/>
    </row>
    <row r="71" spans="1:12" ht="31.5" customHeight="1">
      <c r="A71" s="24"/>
      <c r="B71" s="15"/>
      <c r="C71" s="15" t="s">
        <v>230</v>
      </c>
      <c r="D71" s="20">
        <v>230746</v>
      </c>
      <c r="E71" s="20">
        <v>318746</v>
      </c>
      <c r="F71" s="20">
        <v>259807</v>
      </c>
      <c r="G71" s="67">
        <f t="shared" si="0"/>
        <v>81.50910129068286</v>
      </c>
      <c r="H71" s="68">
        <f t="shared" si="1"/>
        <v>0.8652098918333613</v>
      </c>
      <c r="I71" s="57"/>
      <c r="K71" s="64"/>
      <c r="L71" s="9"/>
    </row>
    <row r="72" spans="1:12" ht="15" customHeight="1">
      <c r="A72" s="24"/>
      <c r="B72" s="15" t="s">
        <v>60</v>
      </c>
      <c r="C72" s="16" t="s">
        <v>11</v>
      </c>
      <c r="D72" s="20">
        <f>D73</f>
        <v>199050</v>
      </c>
      <c r="E72" s="20">
        <f>E73</f>
        <v>333307</v>
      </c>
      <c r="F72" s="20">
        <f>F73</f>
        <v>139340</v>
      </c>
      <c r="G72" s="67">
        <f t="shared" si="0"/>
        <v>41.80530261890689</v>
      </c>
      <c r="H72" s="68">
        <f t="shared" si="1"/>
        <v>0.46403040075156005</v>
      </c>
      <c r="I72" s="57"/>
      <c r="K72" s="64"/>
      <c r="L72" s="9"/>
    </row>
    <row r="73" spans="1:12" ht="15" customHeight="1">
      <c r="A73" s="24"/>
      <c r="B73" s="15"/>
      <c r="C73" s="16" t="s">
        <v>16</v>
      </c>
      <c r="D73" s="20">
        <v>199050</v>
      </c>
      <c r="E73" s="20">
        <v>333307</v>
      </c>
      <c r="F73" s="20">
        <v>139340</v>
      </c>
      <c r="G73" s="67">
        <f aca="true" t="shared" si="3" ref="G73:G136">F73/E73*100</f>
        <v>41.80530261890689</v>
      </c>
      <c r="H73" s="68">
        <f aca="true" t="shared" si="4" ref="H73:H136">SUM((F73/30028205)*100)</f>
        <v>0.46403040075156005</v>
      </c>
      <c r="I73" s="57"/>
      <c r="K73" s="64"/>
      <c r="L73" s="9"/>
    </row>
    <row r="74" spans="1:12" ht="15" customHeight="1">
      <c r="A74" s="24"/>
      <c r="B74" s="15"/>
      <c r="C74" s="16" t="s">
        <v>227</v>
      </c>
      <c r="D74" s="20">
        <v>18600</v>
      </c>
      <c r="E74" s="20">
        <v>18600</v>
      </c>
      <c r="F74" s="20">
        <v>9821</v>
      </c>
      <c r="G74" s="67">
        <f t="shared" si="3"/>
        <v>52.8010752688172</v>
      </c>
      <c r="H74" s="68">
        <f t="shared" si="4"/>
        <v>0.03270591765308649</v>
      </c>
      <c r="I74" s="57"/>
      <c r="K74" s="64"/>
      <c r="L74" s="9"/>
    </row>
    <row r="75" spans="1:12" ht="15" customHeight="1">
      <c r="A75" s="23" t="s">
        <v>65</v>
      </c>
      <c r="B75" s="12"/>
      <c r="C75" s="13" t="s">
        <v>66</v>
      </c>
      <c r="D75" s="18">
        <f>D76+D78+D80+D82</f>
        <v>22000</v>
      </c>
      <c r="E75" s="18">
        <f>E76+E78+E80+E82</f>
        <v>82000</v>
      </c>
      <c r="F75" s="18">
        <f>F76+F78+F80+F82</f>
        <v>4491</v>
      </c>
      <c r="G75" s="72">
        <f t="shared" si="3"/>
        <v>5.476829268292683</v>
      </c>
      <c r="H75" s="61">
        <f t="shared" si="4"/>
        <v>0.014955938924754244</v>
      </c>
      <c r="I75" s="57"/>
      <c r="K75" s="64"/>
      <c r="L75" s="9"/>
    </row>
    <row r="76" spans="1:12" ht="15" customHeight="1">
      <c r="A76" s="23"/>
      <c r="B76" s="38">
        <v>75414</v>
      </c>
      <c r="C76" s="39" t="s">
        <v>191</v>
      </c>
      <c r="D76" s="20">
        <f>D77</f>
        <v>3000</v>
      </c>
      <c r="E76" s="20">
        <f>E77</f>
        <v>3000</v>
      </c>
      <c r="F76" s="20">
        <v>0</v>
      </c>
      <c r="G76" s="67">
        <f t="shared" si="3"/>
        <v>0</v>
      </c>
      <c r="H76" s="68">
        <f t="shared" si="4"/>
        <v>0</v>
      </c>
      <c r="I76" s="57"/>
      <c r="K76" s="64"/>
      <c r="L76" s="9"/>
    </row>
    <row r="77" spans="1:12" ht="15" customHeight="1">
      <c r="A77" s="23"/>
      <c r="B77" s="12"/>
      <c r="C77" s="16" t="s">
        <v>58</v>
      </c>
      <c r="D77" s="20">
        <v>3000</v>
      </c>
      <c r="E77" s="20">
        <v>3000</v>
      </c>
      <c r="F77" s="20">
        <v>0</v>
      </c>
      <c r="G77" s="67">
        <f t="shared" si="3"/>
        <v>0</v>
      </c>
      <c r="H77" s="68">
        <f t="shared" si="4"/>
        <v>0</v>
      </c>
      <c r="I77" s="57"/>
      <c r="K77" s="64"/>
      <c r="L77" s="9"/>
    </row>
    <row r="78" spans="1:12" ht="15" customHeight="1">
      <c r="A78" s="24"/>
      <c r="B78" s="15" t="s">
        <v>68</v>
      </c>
      <c r="C78" s="16" t="s">
        <v>69</v>
      </c>
      <c r="D78" s="20">
        <f>D79</f>
        <v>4750</v>
      </c>
      <c r="E78" s="20">
        <f>E79</f>
        <v>4750</v>
      </c>
      <c r="F78" s="20">
        <v>0</v>
      </c>
      <c r="G78" s="67">
        <f t="shared" si="3"/>
        <v>0</v>
      </c>
      <c r="H78" s="68">
        <f t="shared" si="4"/>
        <v>0</v>
      </c>
      <c r="I78" s="57"/>
      <c r="K78" s="64"/>
      <c r="L78" s="9"/>
    </row>
    <row r="79" spans="1:12" ht="15" customHeight="1">
      <c r="A79" s="24"/>
      <c r="B79" s="15"/>
      <c r="C79" s="16" t="s">
        <v>58</v>
      </c>
      <c r="D79" s="20">
        <v>4750</v>
      </c>
      <c r="E79" s="20">
        <v>4750</v>
      </c>
      <c r="F79" s="20">
        <v>0</v>
      </c>
      <c r="G79" s="67">
        <f t="shared" si="3"/>
        <v>0</v>
      </c>
      <c r="H79" s="68">
        <f t="shared" si="4"/>
        <v>0</v>
      </c>
      <c r="I79" s="57"/>
      <c r="K79" s="64"/>
      <c r="L79" s="9"/>
    </row>
    <row r="80" spans="1:12" ht="15" customHeight="1">
      <c r="A80" s="24"/>
      <c r="B80" s="15">
        <v>75421</v>
      </c>
      <c r="C80" s="16" t="s">
        <v>204</v>
      </c>
      <c r="D80" s="20">
        <f>D81</f>
        <v>1850</v>
      </c>
      <c r="E80" s="20">
        <f>E81</f>
        <v>1850</v>
      </c>
      <c r="F80" s="20">
        <v>0</v>
      </c>
      <c r="G80" s="67">
        <f t="shared" si="3"/>
        <v>0</v>
      </c>
      <c r="H80" s="68">
        <f t="shared" si="4"/>
        <v>0</v>
      </c>
      <c r="I80" s="57"/>
      <c r="K80" s="64"/>
      <c r="L80" s="9"/>
    </row>
    <row r="81" spans="1:12" ht="15" customHeight="1">
      <c r="A81" s="24"/>
      <c r="B81" s="15"/>
      <c r="C81" s="16" t="s">
        <v>58</v>
      </c>
      <c r="D81" s="20">
        <v>1850</v>
      </c>
      <c r="E81" s="20">
        <v>1850</v>
      </c>
      <c r="F81" s="20">
        <v>0</v>
      </c>
      <c r="G81" s="67">
        <f t="shared" si="3"/>
        <v>0</v>
      </c>
      <c r="H81" s="68">
        <f t="shared" si="4"/>
        <v>0</v>
      </c>
      <c r="I81" s="57"/>
      <c r="K81" s="64"/>
      <c r="L81" s="9"/>
    </row>
    <row r="82" spans="1:12" ht="15" customHeight="1">
      <c r="A82" s="24"/>
      <c r="B82" s="15" t="s">
        <v>70</v>
      </c>
      <c r="C82" s="16" t="s">
        <v>11</v>
      </c>
      <c r="D82" s="20">
        <f>D83</f>
        <v>12400</v>
      </c>
      <c r="E82" s="20">
        <v>72400</v>
      </c>
      <c r="F82" s="20">
        <f>F83</f>
        <v>4491</v>
      </c>
      <c r="G82" s="67">
        <f t="shared" si="3"/>
        <v>6.203038674033149</v>
      </c>
      <c r="H82" s="68">
        <f t="shared" si="4"/>
        <v>0.014955938924754244</v>
      </c>
      <c r="I82" s="57"/>
      <c r="K82" s="64"/>
      <c r="L82" s="9"/>
    </row>
    <row r="83" spans="1:12" ht="15" customHeight="1">
      <c r="A83" s="24"/>
      <c r="B83" s="15"/>
      <c r="C83" s="16" t="s">
        <v>58</v>
      </c>
      <c r="D83" s="20">
        <v>12400</v>
      </c>
      <c r="E83" s="20">
        <v>36400</v>
      </c>
      <c r="F83" s="20">
        <v>4491</v>
      </c>
      <c r="G83" s="67">
        <f t="shared" si="3"/>
        <v>12.337912087912088</v>
      </c>
      <c r="H83" s="68">
        <f t="shared" si="4"/>
        <v>0.014955938924754244</v>
      </c>
      <c r="I83" s="57"/>
      <c r="K83" s="64"/>
      <c r="L83" s="9"/>
    </row>
    <row r="84" spans="1:12" ht="15" customHeight="1">
      <c r="A84" s="24"/>
      <c r="B84" s="15"/>
      <c r="C84" s="16" t="s">
        <v>27</v>
      </c>
      <c r="D84" s="20">
        <v>0</v>
      </c>
      <c r="E84" s="20">
        <v>36000</v>
      </c>
      <c r="F84" s="20">
        <v>0</v>
      </c>
      <c r="G84" s="67">
        <f t="shared" si="3"/>
        <v>0</v>
      </c>
      <c r="H84" s="68">
        <f t="shared" si="4"/>
        <v>0</v>
      </c>
      <c r="I84" s="57"/>
      <c r="K84" s="64"/>
      <c r="L84" s="9"/>
    </row>
    <row r="85" spans="1:12" ht="15" customHeight="1">
      <c r="A85" s="23" t="s">
        <v>71</v>
      </c>
      <c r="B85" s="12"/>
      <c r="C85" s="13" t="s">
        <v>72</v>
      </c>
      <c r="D85" s="18">
        <f aca="true" t="shared" si="5" ref="D85:F86">D86</f>
        <v>1100000</v>
      </c>
      <c r="E85" s="18">
        <f t="shared" si="5"/>
        <v>1106000</v>
      </c>
      <c r="F85" s="18">
        <f t="shared" si="5"/>
        <v>413943</v>
      </c>
      <c r="G85" s="72">
        <f t="shared" si="3"/>
        <v>37.42703435804702</v>
      </c>
      <c r="H85" s="61">
        <f t="shared" si="4"/>
        <v>1.3785139671185807</v>
      </c>
      <c r="I85" s="57"/>
      <c r="K85" s="64"/>
      <c r="L85" s="9"/>
    </row>
    <row r="86" spans="1:12" ht="30.75" customHeight="1">
      <c r="A86" s="24"/>
      <c r="B86" s="15" t="s">
        <v>73</v>
      </c>
      <c r="C86" s="16" t="s">
        <v>171</v>
      </c>
      <c r="D86" s="20">
        <f t="shared" si="5"/>
        <v>1100000</v>
      </c>
      <c r="E86" s="20">
        <f t="shared" si="5"/>
        <v>1106000</v>
      </c>
      <c r="F86" s="20">
        <f t="shared" si="5"/>
        <v>413943</v>
      </c>
      <c r="G86" s="67">
        <f t="shared" si="3"/>
        <v>37.42703435804702</v>
      </c>
      <c r="H86" s="68">
        <f t="shared" si="4"/>
        <v>1.3785139671185807</v>
      </c>
      <c r="I86" s="57"/>
      <c r="K86" s="64"/>
      <c r="L86" s="9"/>
    </row>
    <row r="87" spans="1:12" ht="15" customHeight="1">
      <c r="A87" s="24"/>
      <c r="B87" s="15"/>
      <c r="C87" s="16" t="s">
        <v>16</v>
      </c>
      <c r="D87" s="20">
        <v>1100000</v>
      </c>
      <c r="E87" s="20">
        <v>1106000</v>
      </c>
      <c r="F87" s="20">
        <v>413943</v>
      </c>
      <c r="G87" s="67">
        <f t="shared" si="3"/>
        <v>37.42703435804702</v>
      </c>
      <c r="H87" s="68">
        <f t="shared" si="4"/>
        <v>1.3785139671185807</v>
      </c>
      <c r="I87" s="57"/>
      <c r="K87" s="64"/>
      <c r="L87" s="9"/>
    </row>
    <row r="88" spans="1:12" ht="15" customHeight="1">
      <c r="A88" s="23" t="s">
        <v>74</v>
      </c>
      <c r="B88" s="12"/>
      <c r="C88" s="13" t="s">
        <v>75</v>
      </c>
      <c r="D88" s="18">
        <f>D89</f>
        <v>358832</v>
      </c>
      <c r="E88" s="18">
        <f>E89</f>
        <v>136920</v>
      </c>
      <c r="F88" s="18">
        <v>0</v>
      </c>
      <c r="G88" s="67">
        <f t="shared" si="3"/>
        <v>0</v>
      </c>
      <c r="H88" s="68">
        <f t="shared" si="4"/>
        <v>0</v>
      </c>
      <c r="I88" s="62"/>
      <c r="K88" s="64"/>
      <c r="L88" s="9"/>
    </row>
    <row r="89" spans="1:12" ht="15" customHeight="1">
      <c r="A89" s="23"/>
      <c r="B89" s="15" t="s">
        <v>76</v>
      </c>
      <c r="C89" s="16" t="s">
        <v>77</v>
      </c>
      <c r="D89" s="20">
        <f>D90+D91+D93+D92</f>
        <v>358832</v>
      </c>
      <c r="E89" s="20">
        <f>E90+E91+E93+E92</f>
        <v>136920</v>
      </c>
      <c r="F89" s="20">
        <v>0</v>
      </c>
      <c r="G89" s="67">
        <f t="shared" si="3"/>
        <v>0</v>
      </c>
      <c r="H89" s="68">
        <f t="shared" si="4"/>
        <v>0</v>
      </c>
      <c r="I89" s="57"/>
      <c r="K89" s="64"/>
      <c r="L89" s="9"/>
    </row>
    <row r="90" spans="1:12" ht="15" customHeight="1">
      <c r="A90" s="23"/>
      <c r="B90" s="15"/>
      <c r="C90" s="21" t="s">
        <v>178</v>
      </c>
      <c r="D90" s="20">
        <v>97832</v>
      </c>
      <c r="E90" s="20">
        <v>35370</v>
      </c>
      <c r="F90" s="20">
        <v>0</v>
      </c>
      <c r="G90" s="67">
        <f t="shared" si="3"/>
        <v>0</v>
      </c>
      <c r="H90" s="68">
        <f t="shared" si="4"/>
        <v>0</v>
      </c>
      <c r="I90" s="57"/>
      <c r="K90" s="64"/>
      <c r="L90" s="9"/>
    </row>
    <row r="91" spans="1:12" ht="15" customHeight="1">
      <c r="A91" s="23"/>
      <c r="B91" s="15"/>
      <c r="C91" s="16" t="s">
        <v>175</v>
      </c>
      <c r="D91" s="20">
        <v>100000</v>
      </c>
      <c r="E91" s="20">
        <v>44044</v>
      </c>
      <c r="F91" s="20">
        <v>0</v>
      </c>
      <c r="G91" s="67">
        <f t="shared" si="3"/>
        <v>0</v>
      </c>
      <c r="H91" s="68">
        <f t="shared" si="4"/>
        <v>0</v>
      </c>
      <c r="I91" s="57"/>
      <c r="K91" s="64"/>
      <c r="L91" s="9"/>
    </row>
    <row r="92" spans="1:12" ht="15" customHeight="1">
      <c r="A92" s="23"/>
      <c r="B92" s="15"/>
      <c r="C92" s="16" t="s">
        <v>233</v>
      </c>
      <c r="D92" s="20">
        <v>40000</v>
      </c>
      <c r="E92" s="20">
        <v>0</v>
      </c>
      <c r="F92" s="20">
        <v>0</v>
      </c>
      <c r="G92" s="67">
        <v>0</v>
      </c>
      <c r="H92" s="68">
        <f t="shared" si="4"/>
        <v>0</v>
      </c>
      <c r="I92" s="57"/>
      <c r="K92" s="64"/>
      <c r="L92" s="9"/>
    </row>
    <row r="93" spans="1:12" ht="31.5" customHeight="1">
      <c r="A93" s="23"/>
      <c r="B93" s="15"/>
      <c r="C93" s="49" t="s">
        <v>205</v>
      </c>
      <c r="D93" s="20">
        <v>121000</v>
      </c>
      <c r="E93" s="20">
        <v>57506</v>
      </c>
      <c r="F93" s="20">
        <v>0</v>
      </c>
      <c r="G93" s="67">
        <f t="shared" si="3"/>
        <v>0</v>
      </c>
      <c r="H93" s="68">
        <f t="shared" si="4"/>
        <v>0</v>
      </c>
      <c r="I93" s="57"/>
      <c r="K93" s="64"/>
      <c r="L93" s="9"/>
    </row>
    <row r="94" spans="1:12" ht="15" customHeight="1">
      <c r="A94" s="23" t="s">
        <v>78</v>
      </c>
      <c r="B94" s="12"/>
      <c r="C94" s="13" t="s">
        <v>79</v>
      </c>
      <c r="D94" s="18">
        <f>D95+D100+D105+D111+D113+D118+D122+D126+D128</f>
        <v>13426779</v>
      </c>
      <c r="E94" s="18">
        <f>E95+E100+E105+E111+E113+E118+E122+E126+E128</f>
        <v>12293602</v>
      </c>
      <c r="F94" s="18">
        <f>F95+F100+F105+F111+F113+F118+F122+F126+F128</f>
        <v>6032702</v>
      </c>
      <c r="G94" s="72">
        <f t="shared" si="3"/>
        <v>49.07188308194783</v>
      </c>
      <c r="H94" s="61">
        <f t="shared" si="4"/>
        <v>20.09011860682315</v>
      </c>
      <c r="I94" s="57"/>
      <c r="K94" s="64"/>
      <c r="L94" s="9"/>
    </row>
    <row r="95" spans="1:12" ht="15" customHeight="1">
      <c r="A95" s="24"/>
      <c r="B95" s="15" t="s">
        <v>80</v>
      </c>
      <c r="C95" s="16" t="s">
        <v>81</v>
      </c>
      <c r="D95" s="20">
        <f>D96</f>
        <v>1440180</v>
      </c>
      <c r="E95" s="20">
        <f>E96</f>
        <v>1346429</v>
      </c>
      <c r="F95" s="20">
        <f>F96</f>
        <v>736974</v>
      </c>
      <c r="G95" s="67">
        <f t="shared" si="3"/>
        <v>54.73545207359616</v>
      </c>
      <c r="H95" s="68">
        <f t="shared" si="4"/>
        <v>2.4542725747343206</v>
      </c>
      <c r="I95" s="57"/>
      <c r="K95" s="64"/>
      <c r="L95" s="9"/>
    </row>
    <row r="96" spans="1:12" ht="15" customHeight="1">
      <c r="A96" s="24"/>
      <c r="B96" s="15"/>
      <c r="C96" s="16" t="s">
        <v>16</v>
      </c>
      <c r="D96" s="20">
        <v>1440180</v>
      </c>
      <c r="E96" s="20">
        <v>1346429</v>
      </c>
      <c r="F96" s="20">
        <v>736974</v>
      </c>
      <c r="G96" s="67">
        <f t="shared" si="3"/>
        <v>54.73545207359616</v>
      </c>
      <c r="H96" s="68">
        <f t="shared" si="4"/>
        <v>2.4542725747343206</v>
      </c>
      <c r="I96" s="57"/>
      <c r="K96" s="64"/>
      <c r="L96" s="9"/>
    </row>
    <row r="97" spans="1:12" ht="15" customHeight="1">
      <c r="A97" s="24"/>
      <c r="B97" s="15"/>
      <c r="C97" s="16" t="s">
        <v>210</v>
      </c>
      <c r="D97" s="20">
        <v>840970</v>
      </c>
      <c r="E97" s="20">
        <v>726349</v>
      </c>
      <c r="F97" s="20">
        <v>368321</v>
      </c>
      <c r="G97" s="67">
        <f t="shared" si="3"/>
        <v>50.70854368905305</v>
      </c>
      <c r="H97" s="68">
        <f t="shared" si="4"/>
        <v>1.226583473770743</v>
      </c>
      <c r="I97" s="57"/>
      <c r="K97" s="64"/>
      <c r="L97" s="9"/>
    </row>
    <row r="98" spans="1:12" ht="15" customHeight="1">
      <c r="A98" s="24"/>
      <c r="B98" s="15"/>
      <c r="C98" s="16" t="s">
        <v>82</v>
      </c>
      <c r="D98" s="20">
        <v>498790</v>
      </c>
      <c r="E98" s="20">
        <v>519660</v>
      </c>
      <c r="F98" s="20">
        <v>310751</v>
      </c>
      <c r="G98" s="67">
        <f t="shared" si="3"/>
        <v>59.79890697763922</v>
      </c>
      <c r="H98" s="68">
        <f t="shared" si="4"/>
        <v>1.0348637222904267</v>
      </c>
      <c r="I98" s="57"/>
      <c r="K98" s="64"/>
      <c r="L98" s="9"/>
    </row>
    <row r="99" spans="1:12" ht="15" customHeight="1">
      <c r="A99" s="24"/>
      <c r="B99" s="15"/>
      <c r="C99" s="16" t="s">
        <v>227</v>
      </c>
      <c r="D99" s="20">
        <v>34000</v>
      </c>
      <c r="E99" s="20">
        <v>34000</v>
      </c>
      <c r="F99" s="20">
        <v>16714</v>
      </c>
      <c r="G99" s="67">
        <f t="shared" si="3"/>
        <v>49.15882352941176</v>
      </c>
      <c r="H99" s="68">
        <f t="shared" si="4"/>
        <v>0.055661002713948436</v>
      </c>
      <c r="I99" s="57"/>
      <c r="K99" s="64"/>
      <c r="L99" s="9"/>
    </row>
    <row r="100" spans="1:12" ht="15" customHeight="1">
      <c r="A100" s="24"/>
      <c r="B100" s="15" t="s">
        <v>83</v>
      </c>
      <c r="C100" s="16" t="s">
        <v>84</v>
      </c>
      <c r="D100" s="20">
        <f>D101</f>
        <v>4455467</v>
      </c>
      <c r="E100" s="20">
        <f>E101</f>
        <v>4123691</v>
      </c>
      <c r="F100" s="20">
        <f>F101</f>
        <v>2046778</v>
      </c>
      <c r="G100" s="67">
        <f t="shared" si="3"/>
        <v>49.63461132272035</v>
      </c>
      <c r="H100" s="68">
        <f t="shared" si="4"/>
        <v>6.81618498341809</v>
      </c>
      <c r="I100" s="57"/>
      <c r="K100" s="64"/>
      <c r="L100" s="9"/>
    </row>
    <row r="101" spans="1:12" ht="15" customHeight="1">
      <c r="A101" s="24"/>
      <c r="B101" s="15"/>
      <c r="C101" s="16" t="s">
        <v>16</v>
      </c>
      <c r="D101" s="20">
        <v>4455467</v>
      </c>
      <c r="E101" s="20">
        <v>4123691</v>
      </c>
      <c r="F101" s="20">
        <v>2046778</v>
      </c>
      <c r="G101" s="67">
        <f t="shared" si="3"/>
        <v>49.63461132272035</v>
      </c>
      <c r="H101" s="68">
        <f t="shared" si="4"/>
        <v>6.81618498341809</v>
      </c>
      <c r="I101" s="57"/>
      <c r="K101" s="64"/>
      <c r="L101" s="9"/>
    </row>
    <row r="102" spans="1:9" ht="15" customHeight="1">
      <c r="A102" s="24"/>
      <c r="B102" s="15"/>
      <c r="C102" s="16" t="s">
        <v>210</v>
      </c>
      <c r="D102" s="20">
        <v>3641638</v>
      </c>
      <c r="E102" s="20">
        <v>3444635</v>
      </c>
      <c r="F102" s="20">
        <v>1711061</v>
      </c>
      <c r="G102" s="67">
        <f t="shared" si="3"/>
        <v>49.67321646560521</v>
      </c>
      <c r="H102" s="68">
        <f t="shared" si="4"/>
        <v>5.698179428307486</v>
      </c>
      <c r="I102" s="57"/>
    </row>
    <row r="103" spans="1:9" ht="15" customHeight="1">
      <c r="A103" s="24"/>
      <c r="B103" s="15"/>
      <c r="C103" s="16" t="s">
        <v>227</v>
      </c>
      <c r="D103" s="20">
        <v>9440</v>
      </c>
      <c r="E103" s="20">
        <v>14540</v>
      </c>
      <c r="F103" s="20">
        <v>7320</v>
      </c>
      <c r="G103" s="67">
        <f t="shared" si="3"/>
        <v>50.34387895460798</v>
      </c>
      <c r="H103" s="68">
        <f t="shared" si="4"/>
        <v>0.02437708148056136</v>
      </c>
      <c r="I103" s="57"/>
    </row>
    <row r="104" spans="1:9" ht="15" customHeight="1">
      <c r="A104" s="24"/>
      <c r="B104" s="15"/>
      <c r="C104" s="16" t="s">
        <v>67</v>
      </c>
      <c r="D104" s="20">
        <v>0</v>
      </c>
      <c r="E104" s="20">
        <v>0</v>
      </c>
      <c r="F104" s="20">
        <v>0</v>
      </c>
      <c r="G104" s="67">
        <v>0</v>
      </c>
      <c r="H104" s="68">
        <f t="shared" si="4"/>
        <v>0</v>
      </c>
      <c r="I104" s="57"/>
    </row>
    <row r="105" spans="1:9" ht="15" customHeight="1">
      <c r="A105" s="24"/>
      <c r="B105" s="15" t="s">
        <v>85</v>
      </c>
      <c r="C105" s="16" t="s">
        <v>86</v>
      </c>
      <c r="D105" s="20">
        <f>D106</f>
        <v>1810097</v>
      </c>
      <c r="E105" s="20">
        <f>E106</f>
        <v>1554982</v>
      </c>
      <c r="F105" s="20">
        <f>F106</f>
        <v>768183</v>
      </c>
      <c r="G105" s="67">
        <f t="shared" si="3"/>
        <v>49.40140786195596</v>
      </c>
      <c r="H105" s="68">
        <f t="shared" si="4"/>
        <v>2.558204861063124</v>
      </c>
      <c r="I105" s="57"/>
    </row>
    <row r="106" spans="1:9" ht="15" customHeight="1">
      <c r="A106" s="24"/>
      <c r="B106" s="15"/>
      <c r="C106" s="16" t="s">
        <v>16</v>
      </c>
      <c r="D106" s="20">
        <v>1810097</v>
      </c>
      <c r="E106" s="20">
        <v>1554982</v>
      </c>
      <c r="F106" s="20">
        <v>768183</v>
      </c>
      <c r="G106" s="67">
        <f t="shared" si="3"/>
        <v>49.40140786195596</v>
      </c>
      <c r="H106" s="68">
        <f t="shared" si="4"/>
        <v>2.558204861063124</v>
      </c>
      <c r="I106" s="57"/>
    </row>
    <row r="107" spans="1:9" ht="15" customHeight="1">
      <c r="A107" s="24"/>
      <c r="B107" s="15"/>
      <c r="C107" s="16" t="s">
        <v>211</v>
      </c>
      <c r="D107" s="20">
        <v>1441874</v>
      </c>
      <c r="E107" s="20">
        <v>1176376</v>
      </c>
      <c r="F107" s="20">
        <v>580498.66</v>
      </c>
      <c r="G107" s="67">
        <f t="shared" si="3"/>
        <v>49.34635354682516</v>
      </c>
      <c r="H107" s="68">
        <f t="shared" si="4"/>
        <v>1.933178023794629</v>
      </c>
      <c r="I107" s="57"/>
    </row>
    <row r="108" spans="1:9" ht="15" customHeight="1">
      <c r="A108" s="24"/>
      <c r="B108" s="15"/>
      <c r="C108" s="16" t="s">
        <v>227</v>
      </c>
      <c r="D108" s="20">
        <v>22000</v>
      </c>
      <c r="E108" s="20">
        <v>22000</v>
      </c>
      <c r="F108" s="20">
        <v>9733</v>
      </c>
      <c r="G108" s="67">
        <f t="shared" si="3"/>
        <v>44.24090909090909</v>
      </c>
      <c r="H108" s="68">
        <f t="shared" si="4"/>
        <v>0.032412859842937666</v>
      </c>
      <c r="I108" s="57"/>
    </row>
    <row r="109" spans="1:9" ht="15" customHeight="1">
      <c r="A109" s="24"/>
      <c r="B109" s="15"/>
      <c r="C109" s="16" t="s">
        <v>188</v>
      </c>
      <c r="D109" s="20">
        <v>0</v>
      </c>
      <c r="E109" s="20">
        <v>0</v>
      </c>
      <c r="F109" s="20">
        <v>0</v>
      </c>
      <c r="G109" s="67">
        <v>0</v>
      </c>
      <c r="H109" s="68">
        <f t="shared" si="4"/>
        <v>0</v>
      </c>
      <c r="I109" s="57"/>
    </row>
    <row r="110" spans="1:9" ht="15" customHeight="1">
      <c r="A110" s="24"/>
      <c r="B110" s="15"/>
      <c r="C110" s="16" t="s">
        <v>87</v>
      </c>
      <c r="D110" s="20">
        <v>157454</v>
      </c>
      <c r="E110" s="20">
        <v>164042</v>
      </c>
      <c r="F110" s="20">
        <v>77340</v>
      </c>
      <c r="G110" s="67">
        <f t="shared" si="3"/>
        <v>47.1464624913132</v>
      </c>
      <c r="H110" s="68">
        <f t="shared" si="4"/>
        <v>0.2575578526921606</v>
      </c>
      <c r="I110" s="57"/>
    </row>
    <row r="111" spans="1:9" ht="15" customHeight="1">
      <c r="A111" s="24"/>
      <c r="B111" s="15" t="s">
        <v>88</v>
      </c>
      <c r="C111" s="16" t="s">
        <v>89</v>
      </c>
      <c r="D111" s="20">
        <f>D112</f>
        <v>23000</v>
      </c>
      <c r="E111" s="20">
        <f>E112</f>
        <v>23000</v>
      </c>
      <c r="F111" s="20">
        <f>F112</f>
        <v>9169</v>
      </c>
      <c r="G111" s="67">
        <f t="shared" si="3"/>
        <v>39.86521739130435</v>
      </c>
      <c r="H111" s="68">
        <f t="shared" si="4"/>
        <v>0.03053462569607474</v>
      </c>
      <c r="I111" s="57"/>
    </row>
    <row r="112" spans="1:9" ht="15" customHeight="1">
      <c r="A112" s="24"/>
      <c r="B112" s="15"/>
      <c r="C112" s="16" t="s">
        <v>90</v>
      </c>
      <c r="D112" s="20">
        <v>23000</v>
      </c>
      <c r="E112" s="20">
        <v>23000</v>
      </c>
      <c r="F112" s="20">
        <v>9169</v>
      </c>
      <c r="G112" s="67">
        <f t="shared" si="3"/>
        <v>39.86521739130435</v>
      </c>
      <c r="H112" s="68">
        <f t="shared" si="4"/>
        <v>0.03053462569607474</v>
      </c>
      <c r="I112" s="57"/>
    </row>
    <row r="113" spans="1:9" ht="15" customHeight="1">
      <c r="A113" s="24"/>
      <c r="B113" s="15" t="s">
        <v>91</v>
      </c>
      <c r="C113" s="16" t="s">
        <v>92</v>
      </c>
      <c r="D113" s="20">
        <f>D114</f>
        <v>3292137</v>
      </c>
      <c r="E113" s="20">
        <f>E114</f>
        <v>3077242</v>
      </c>
      <c r="F113" s="20">
        <f>F114</f>
        <v>1418070</v>
      </c>
      <c r="G113" s="67">
        <f t="shared" si="3"/>
        <v>46.08249854902539</v>
      </c>
      <c r="H113" s="68">
        <f t="shared" si="4"/>
        <v>4.722460100428914</v>
      </c>
      <c r="I113" s="57"/>
    </row>
    <row r="114" spans="1:9" ht="15" customHeight="1">
      <c r="A114" s="24"/>
      <c r="B114" s="15"/>
      <c r="C114" s="16" t="s">
        <v>16</v>
      </c>
      <c r="D114" s="20">
        <v>3292137</v>
      </c>
      <c r="E114" s="20">
        <v>3077242</v>
      </c>
      <c r="F114" s="20">
        <v>1418070</v>
      </c>
      <c r="G114" s="67">
        <f t="shared" si="3"/>
        <v>46.08249854902539</v>
      </c>
      <c r="H114" s="68">
        <f t="shared" si="4"/>
        <v>4.722460100428914</v>
      </c>
      <c r="I114" s="57"/>
    </row>
    <row r="115" spans="1:9" ht="15" customHeight="1">
      <c r="A115" s="24"/>
      <c r="B115" s="15"/>
      <c r="C115" s="16" t="s">
        <v>188</v>
      </c>
      <c r="D115" s="20">
        <v>0</v>
      </c>
      <c r="E115" s="20">
        <v>0</v>
      </c>
      <c r="F115" s="20">
        <v>0</v>
      </c>
      <c r="G115" s="67">
        <v>0</v>
      </c>
      <c r="H115" s="68">
        <f t="shared" si="4"/>
        <v>0</v>
      </c>
      <c r="I115" s="57"/>
    </row>
    <row r="116" spans="1:9" ht="15" customHeight="1">
      <c r="A116" s="24"/>
      <c r="B116" s="15"/>
      <c r="C116" s="16" t="s">
        <v>210</v>
      </c>
      <c r="D116" s="20">
        <v>2874974</v>
      </c>
      <c r="E116" s="20">
        <v>2583435</v>
      </c>
      <c r="F116" s="20">
        <v>1180915</v>
      </c>
      <c r="G116" s="67">
        <f t="shared" si="3"/>
        <v>45.71103975908045</v>
      </c>
      <c r="H116" s="75">
        <f t="shared" si="4"/>
        <v>3.93268595308977</v>
      </c>
      <c r="I116" s="57"/>
    </row>
    <row r="117" spans="1:9" ht="15" customHeight="1">
      <c r="A117" s="24"/>
      <c r="B117" s="15"/>
      <c r="C117" s="16" t="s">
        <v>227</v>
      </c>
      <c r="D117" s="20">
        <v>6460</v>
      </c>
      <c r="E117" s="20">
        <v>29558</v>
      </c>
      <c r="F117" s="20">
        <v>8296</v>
      </c>
      <c r="G117" s="67">
        <f t="shared" si="3"/>
        <v>28.066851613776304</v>
      </c>
      <c r="H117" s="68">
        <f t="shared" si="4"/>
        <v>0.027627359011302876</v>
      </c>
      <c r="I117" s="57"/>
    </row>
    <row r="118" spans="1:9" ht="15" customHeight="1">
      <c r="A118" s="24"/>
      <c r="B118" s="15" t="s">
        <v>95</v>
      </c>
      <c r="C118" s="16" t="s">
        <v>96</v>
      </c>
      <c r="D118" s="20">
        <f>D119</f>
        <v>1185961</v>
      </c>
      <c r="E118" s="20">
        <f>E119</f>
        <v>1091621</v>
      </c>
      <c r="F118" s="20">
        <f>F119</f>
        <v>534974</v>
      </c>
      <c r="G118" s="67">
        <f t="shared" si="3"/>
        <v>49.00730198484639</v>
      </c>
      <c r="H118" s="68">
        <f t="shared" si="4"/>
        <v>1.781571692347245</v>
      </c>
      <c r="I118" s="57"/>
    </row>
    <row r="119" spans="1:9" ht="15" customHeight="1">
      <c r="A119" s="24"/>
      <c r="B119" s="15"/>
      <c r="C119" s="16" t="s">
        <v>16</v>
      </c>
      <c r="D119" s="20">
        <v>1185961</v>
      </c>
      <c r="E119" s="20">
        <v>1091621</v>
      </c>
      <c r="F119" s="20">
        <v>534974</v>
      </c>
      <c r="G119" s="67">
        <f t="shared" si="3"/>
        <v>49.00730198484639</v>
      </c>
      <c r="H119" s="77">
        <f t="shared" si="4"/>
        <v>1.781571692347245</v>
      </c>
      <c r="I119" s="57"/>
    </row>
    <row r="120" spans="1:9" ht="15" customHeight="1">
      <c r="A120" s="24"/>
      <c r="B120" s="15"/>
      <c r="C120" s="16" t="s">
        <v>210</v>
      </c>
      <c r="D120" s="20">
        <v>994279</v>
      </c>
      <c r="E120" s="20">
        <v>931703</v>
      </c>
      <c r="F120" s="20">
        <v>453851</v>
      </c>
      <c r="G120" s="67">
        <f t="shared" si="3"/>
        <v>48.711982251854934</v>
      </c>
      <c r="H120" s="68">
        <f t="shared" si="4"/>
        <v>1.5114156840210728</v>
      </c>
      <c r="I120" s="57"/>
    </row>
    <row r="121" spans="1:9" ht="15" customHeight="1">
      <c r="A121" s="24"/>
      <c r="B121" s="15"/>
      <c r="C121" s="16" t="s">
        <v>227</v>
      </c>
      <c r="D121" s="20">
        <v>33088</v>
      </c>
      <c r="E121" s="20">
        <v>1324</v>
      </c>
      <c r="F121" s="20">
        <v>0</v>
      </c>
      <c r="G121" s="74">
        <f t="shared" si="3"/>
        <v>0</v>
      </c>
      <c r="H121" s="68">
        <f t="shared" si="4"/>
        <v>0</v>
      </c>
      <c r="I121" s="57"/>
    </row>
    <row r="122" spans="1:9" ht="15" customHeight="1">
      <c r="A122" s="24"/>
      <c r="B122" s="15" t="s">
        <v>97</v>
      </c>
      <c r="C122" s="16" t="s">
        <v>98</v>
      </c>
      <c r="D122" s="20">
        <f>D123</f>
        <v>876733</v>
      </c>
      <c r="E122" s="20">
        <f>E123</f>
        <v>763737</v>
      </c>
      <c r="F122" s="20">
        <f>F123</f>
        <v>344285</v>
      </c>
      <c r="G122" s="67">
        <f t="shared" si="3"/>
        <v>45.07899970801467</v>
      </c>
      <c r="H122" s="68">
        <f t="shared" si="4"/>
        <v>1.1465387291714573</v>
      </c>
      <c r="I122" s="57"/>
    </row>
    <row r="123" spans="1:9" ht="15" customHeight="1">
      <c r="A123" s="24"/>
      <c r="B123" s="15"/>
      <c r="C123" s="16" t="s">
        <v>51</v>
      </c>
      <c r="D123" s="20">
        <v>876733</v>
      </c>
      <c r="E123" s="20">
        <v>763737</v>
      </c>
      <c r="F123" s="20">
        <v>344285</v>
      </c>
      <c r="G123" s="67">
        <f t="shared" si="3"/>
        <v>45.07899970801467</v>
      </c>
      <c r="H123" s="68">
        <f t="shared" si="4"/>
        <v>1.1465387291714573</v>
      </c>
      <c r="I123" s="57"/>
    </row>
    <row r="124" spans="1:9" ht="15" customHeight="1">
      <c r="A124" s="24"/>
      <c r="B124" s="15"/>
      <c r="C124" s="16" t="s">
        <v>214</v>
      </c>
      <c r="D124" s="20">
        <v>752625</v>
      </c>
      <c r="E124" s="20">
        <v>634938</v>
      </c>
      <c r="F124" s="20">
        <v>274683</v>
      </c>
      <c r="G124" s="67">
        <f t="shared" si="3"/>
        <v>43.261389301002616</v>
      </c>
      <c r="H124" s="68">
        <f t="shared" si="4"/>
        <v>0.9147499825580651</v>
      </c>
      <c r="I124" s="57"/>
    </row>
    <row r="125" spans="1:9" ht="15" customHeight="1">
      <c r="A125" s="24"/>
      <c r="B125" s="15"/>
      <c r="C125" s="16" t="s">
        <v>227</v>
      </c>
      <c r="D125" s="20">
        <v>3600</v>
      </c>
      <c r="E125" s="20">
        <v>3600</v>
      </c>
      <c r="F125" s="20">
        <v>0</v>
      </c>
      <c r="G125" s="67">
        <f t="shared" si="3"/>
        <v>0</v>
      </c>
      <c r="H125" s="68">
        <f t="shared" si="4"/>
        <v>0</v>
      </c>
      <c r="I125" s="57"/>
    </row>
    <row r="126" spans="1:9" ht="15" customHeight="1">
      <c r="A126" s="24"/>
      <c r="B126" s="15" t="s">
        <v>100</v>
      </c>
      <c r="C126" s="16" t="s">
        <v>101</v>
      </c>
      <c r="D126" s="20">
        <f>D127</f>
        <v>65753</v>
      </c>
      <c r="E126" s="20">
        <f>E127</f>
        <v>59509</v>
      </c>
      <c r="F126" s="20">
        <f>F127</f>
        <v>11549</v>
      </c>
      <c r="G126" s="67">
        <f t="shared" si="3"/>
        <v>19.40714849854644</v>
      </c>
      <c r="H126" s="68">
        <f t="shared" si="4"/>
        <v>0.03846050737964524</v>
      </c>
      <c r="I126" s="57"/>
    </row>
    <row r="127" spans="1:9" ht="15" customHeight="1">
      <c r="A127" s="24"/>
      <c r="B127" s="15"/>
      <c r="C127" s="16" t="s">
        <v>58</v>
      </c>
      <c r="D127" s="20">
        <v>65753</v>
      </c>
      <c r="E127" s="20">
        <v>59509</v>
      </c>
      <c r="F127" s="20">
        <v>11549</v>
      </c>
      <c r="G127" s="67">
        <f t="shared" si="3"/>
        <v>19.40714849854644</v>
      </c>
      <c r="H127" s="68">
        <f t="shared" si="4"/>
        <v>0.03846050737964524</v>
      </c>
      <c r="I127" s="57"/>
    </row>
    <row r="128" spans="1:9" ht="15" customHeight="1">
      <c r="A128" s="24"/>
      <c r="B128" s="15" t="s">
        <v>102</v>
      </c>
      <c r="C128" s="16" t="s">
        <v>11</v>
      </c>
      <c r="D128" s="20">
        <f>D129</f>
        <v>277451</v>
      </c>
      <c r="E128" s="20">
        <f>E129</f>
        <v>253391</v>
      </c>
      <c r="F128" s="20">
        <f>F129</f>
        <v>162720</v>
      </c>
      <c r="G128" s="67">
        <f t="shared" si="3"/>
        <v>64.21696113910912</v>
      </c>
      <c r="H128" s="68">
        <f t="shared" si="4"/>
        <v>0.5418905325842821</v>
      </c>
      <c r="I128" s="57"/>
    </row>
    <row r="129" spans="1:9" ht="15" customHeight="1">
      <c r="A129" s="24"/>
      <c r="B129" s="15"/>
      <c r="C129" s="16" t="s">
        <v>16</v>
      </c>
      <c r="D129" s="20">
        <v>277451</v>
      </c>
      <c r="E129" s="20">
        <v>253391</v>
      </c>
      <c r="F129" s="20">
        <v>162720</v>
      </c>
      <c r="G129" s="67">
        <f t="shared" si="3"/>
        <v>64.21696113910912</v>
      </c>
      <c r="H129" s="68">
        <f t="shared" si="4"/>
        <v>0.5418905325842821</v>
      </c>
      <c r="I129" s="57"/>
    </row>
    <row r="130" spans="1:9" ht="15" customHeight="1">
      <c r="A130" s="24"/>
      <c r="B130" s="15"/>
      <c r="C130" s="16" t="s">
        <v>210</v>
      </c>
      <c r="D130" s="20">
        <v>12100</v>
      </c>
      <c r="E130" s="20">
        <v>12100</v>
      </c>
      <c r="F130" s="20">
        <v>0</v>
      </c>
      <c r="G130" s="67">
        <f t="shared" si="3"/>
        <v>0</v>
      </c>
      <c r="H130" s="68">
        <f t="shared" si="4"/>
        <v>0</v>
      </c>
      <c r="I130" s="57"/>
    </row>
    <row r="131" spans="1:9" ht="15" customHeight="1">
      <c r="A131" s="24"/>
      <c r="B131" s="15"/>
      <c r="C131" s="16" t="s">
        <v>227</v>
      </c>
      <c r="D131" s="20">
        <v>15037</v>
      </c>
      <c r="E131" s="20">
        <v>11377</v>
      </c>
      <c r="F131" s="20">
        <v>0</v>
      </c>
      <c r="G131" s="67">
        <f t="shared" si="3"/>
        <v>0</v>
      </c>
      <c r="H131" s="68">
        <f t="shared" si="4"/>
        <v>0</v>
      </c>
      <c r="I131" s="57"/>
    </row>
    <row r="132" spans="1:9" ht="15" customHeight="1">
      <c r="A132" s="23" t="s">
        <v>103</v>
      </c>
      <c r="B132" s="12"/>
      <c r="C132" s="13" t="s">
        <v>104</v>
      </c>
      <c r="D132" s="18">
        <f>D133+D136</f>
        <v>5220436</v>
      </c>
      <c r="E132" s="18">
        <f>E133+E136</f>
        <v>5198406</v>
      </c>
      <c r="F132" s="18">
        <f>F133+F136</f>
        <v>2622586</v>
      </c>
      <c r="G132" s="72">
        <f t="shared" si="3"/>
        <v>50.449810961283134</v>
      </c>
      <c r="H132" s="61">
        <f t="shared" si="4"/>
        <v>8.733742160079165</v>
      </c>
      <c r="I132" s="57"/>
    </row>
    <row r="133" spans="1:9" ht="15" customHeight="1">
      <c r="A133" s="24"/>
      <c r="B133" s="15" t="s">
        <v>105</v>
      </c>
      <c r="C133" s="16" t="s">
        <v>106</v>
      </c>
      <c r="D133" s="20">
        <f>D134</f>
        <v>435000</v>
      </c>
      <c r="E133" s="20">
        <f>E134</f>
        <v>435000</v>
      </c>
      <c r="F133" s="20">
        <f>F134</f>
        <v>213697</v>
      </c>
      <c r="G133" s="67">
        <f t="shared" si="3"/>
        <v>49.12574712643678</v>
      </c>
      <c r="H133" s="68">
        <f t="shared" si="4"/>
        <v>0.7116542597201532</v>
      </c>
      <c r="I133" s="57"/>
    </row>
    <row r="134" spans="1:9" ht="15" customHeight="1">
      <c r="A134" s="24"/>
      <c r="B134" s="15"/>
      <c r="C134" s="16" t="s">
        <v>107</v>
      </c>
      <c r="D134" s="20">
        <v>435000</v>
      </c>
      <c r="E134" s="20">
        <v>435000</v>
      </c>
      <c r="F134" s="20">
        <v>213697</v>
      </c>
      <c r="G134" s="67">
        <f t="shared" si="3"/>
        <v>49.12574712643678</v>
      </c>
      <c r="H134" s="68">
        <f t="shared" si="4"/>
        <v>0.7116542597201532</v>
      </c>
      <c r="I134" s="57"/>
    </row>
    <row r="135" spans="1:9" ht="15" customHeight="1">
      <c r="A135" s="24"/>
      <c r="B135" s="15"/>
      <c r="C135" s="16" t="s">
        <v>67</v>
      </c>
      <c r="D135" s="20">
        <v>0</v>
      </c>
      <c r="E135" s="20"/>
      <c r="F135" s="20"/>
      <c r="G135" s="67">
        <v>0</v>
      </c>
      <c r="H135" s="68">
        <f t="shared" si="4"/>
        <v>0</v>
      </c>
      <c r="I135" s="57"/>
    </row>
    <row r="136" spans="1:9" ht="30" customHeight="1">
      <c r="A136" s="24"/>
      <c r="B136" s="15" t="s">
        <v>110</v>
      </c>
      <c r="C136" s="16" t="s">
        <v>111</v>
      </c>
      <c r="D136" s="20">
        <f>D137</f>
        <v>4785436</v>
      </c>
      <c r="E136" s="20">
        <f>E137</f>
        <v>4763406</v>
      </c>
      <c r="F136" s="20">
        <f>F137</f>
        <v>2408889</v>
      </c>
      <c r="G136" s="67">
        <f t="shared" si="3"/>
        <v>50.57072607289825</v>
      </c>
      <c r="H136" s="68">
        <f t="shared" si="4"/>
        <v>8.022087900359013</v>
      </c>
      <c r="I136" s="57"/>
    </row>
    <row r="137" spans="1:9" ht="15" customHeight="1">
      <c r="A137" s="24"/>
      <c r="B137" s="15"/>
      <c r="C137" s="16" t="s">
        <v>16</v>
      </c>
      <c r="D137" s="20">
        <v>4785436</v>
      </c>
      <c r="E137" s="20">
        <v>4763406</v>
      </c>
      <c r="F137" s="20">
        <v>2408889</v>
      </c>
      <c r="G137" s="67">
        <f aca="true" t="shared" si="6" ref="G137:G200">F137/E137*100</f>
        <v>50.57072607289825</v>
      </c>
      <c r="H137" s="68">
        <f aca="true" t="shared" si="7" ref="H137:H200">SUM((F137/30028205)*100)</f>
        <v>8.022087900359013</v>
      </c>
      <c r="I137" s="57"/>
    </row>
    <row r="138" spans="1:9" ht="15" customHeight="1">
      <c r="A138" s="23" t="s">
        <v>112</v>
      </c>
      <c r="B138" s="12"/>
      <c r="C138" s="13" t="s">
        <v>113</v>
      </c>
      <c r="D138" s="18">
        <f>D139+D145+D151+D157+D162+D165</f>
        <v>15437990</v>
      </c>
      <c r="E138" s="18">
        <f>E139+E145+E151+E157+E162+E165</f>
        <v>16275936</v>
      </c>
      <c r="F138" s="18">
        <f>F139+F145+F151+F157+F162+F165</f>
        <v>7764046</v>
      </c>
      <c r="G138" s="72">
        <f t="shared" si="6"/>
        <v>47.70260831696561</v>
      </c>
      <c r="H138" s="61">
        <f t="shared" si="7"/>
        <v>25.855844530167555</v>
      </c>
      <c r="I138" s="57"/>
    </row>
    <row r="139" spans="1:9" ht="15" customHeight="1">
      <c r="A139" s="24"/>
      <c r="B139" s="15" t="s">
        <v>114</v>
      </c>
      <c r="C139" s="16" t="s">
        <v>115</v>
      </c>
      <c r="D139" s="19">
        <f>D140+D144</f>
        <v>1982085</v>
      </c>
      <c r="E139" s="19">
        <f>E140+E144</f>
        <v>1981378</v>
      </c>
      <c r="F139" s="19">
        <f>F140+F144</f>
        <v>962121</v>
      </c>
      <c r="G139" s="67">
        <f t="shared" si="6"/>
        <v>48.558175168998545</v>
      </c>
      <c r="H139" s="68">
        <f t="shared" si="7"/>
        <v>3.2040576517977017</v>
      </c>
      <c r="I139" s="57"/>
    </row>
    <row r="140" spans="1:9" ht="15" customHeight="1">
      <c r="A140" s="24"/>
      <c r="B140" s="15"/>
      <c r="C140" s="16" t="s">
        <v>16</v>
      </c>
      <c r="D140" s="19">
        <v>1982085</v>
      </c>
      <c r="E140" s="19">
        <v>1981378</v>
      </c>
      <c r="F140" s="19">
        <v>962121</v>
      </c>
      <c r="G140" s="67">
        <f t="shared" si="6"/>
        <v>48.558175168998545</v>
      </c>
      <c r="H140" s="68">
        <f t="shared" si="7"/>
        <v>3.2040576517977017</v>
      </c>
      <c r="I140" s="57"/>
    </row>
    <row r="141" spans="1:9" ht="15" customHeight="1">
      <c r="A141" s="24"/>
      <c r="B141" s="15"/>
      <c r="C141" s="16" t="s">
        <v>210</v>
      </c>
      <c r="D141" s="19">
        <v>681045</v>
      </c>
      <c r="E141" s="19">
        <v>676045</v>
      </c>
      <c r="F141" s="19">
        <v>366937</v>
      </c>
      <c r="G141" s="67">
        <f t="shared" si="6"/>
        <v>54.2770081873248</v>
      </c>
      <c r="H141" s="68">
        <f t="shared" si="7"/>
        <v>1.2219744736656752</v>
      </c>
      <c r="I141" s="57"/>
    </row>
    <row r="142" spans="1:9" ht="15" customHeight="1">
      <c r="A142" s="24"/>
      <c r="B142" s="15"/>
      <c r="C142" s="16" t="s">
        <v>241</v>
      </c>
      <c r="D142" s="19">
        <v>851295</v>
      </c>
      <c r="E142" s="19">
        <v>851295</v>
      </c>
      <c r="F142" s="19">
        <v>399231</v>
      </c>
      <c r="G142" s="67">
        <f t="shared" si="6"/>
        <v>46.89690412841612</v>
      </c>
      <c r="H142" s="68">
        <f t="shared" si="7"/>
        <v>1.329520029585518</v>
      </c>
      <c r="I142" s="57"/>
    </row>
    <row r="143" spans="1:9" ht="15" customHeight="1">
      <c r="A143" s="24"/>
      <c r="B143" s="15"/>
      <c r="C143" s="16" t="s">
        <v>227</v>
      </c>
      <c r="D143" s="19">
        <v>117590</v>
      </c>
      <c r="E143" s="19">
        <v>116390</v>
      </c>
      <c r="F143" s="19">
        <v>36295</v>
      </c>
      <c r="G143" s="67">
        <f t="shared" si="6"/>
        <v>31.183950511212306</v>
      </c>
      <c r="H143" s="68">
        <f t="shared" si="7"/>
        <v>0.12086969567445006</v>
      </c>
      <c r="I143" s="57"/>
    </row>
    <row r="144" spans="1:9" ht="15" customHeight="1">
      <c r="A144" s="24"/>
      <c r="B144" s="15"/>
      <c r="C144" s="16" t="s">
        <v>188</v>
      </c>
      <c r="D144" s="19">
        <v>0</v>
      </c>
      <c r="E144" s="19">
        <v>0</v>
      </c>
      <c r="F144" s="19">
        <v>0</v>
      </c>
      <c r="G144" s="67">
        <v>0</v>
      </c>
      <c r="H144" s="68">
        <f t="shared" si="7"/>
        <v>0</v>
      </c>
      <c r="I144" s="57"/>
    </row>
    <row r="145" spans="1:9" ht="15" customHeight="1">
      <c r="A145" s="24"/>
      <c r="B145" s="15" t="s">
        <v>117</v>
      </c>
      <c r="C145" s="16" t="s">
        <v>118</v>
      </c>
      <c r="D145" s="19">
        <f>D146+D149</f>
        <v>11085290</v>
      </c>
      <c r="E145" s="19">
        <f>E146+E149</f>
        <v>11597328</v>
      </c>
      <c r="F145" s="19">
        <f>F146+F149</f>
        <v>5532003</v>
      </c>
      <c r="G145" s="67">
        <f t="shared" si="6"/>
        <v>47.700668636775646</v>
      </c>
      <c r="H145" s="68">
        <f t="shared" si="7"/>
        <v>18.422689601326486</v>
      </c>
      <c r="I145" s="57"/>
    </row>
    <row r="146" spans="1:9" ht="15" customHeight="1">
      <c r="A146" s="24"/>
      <c r="B146" s="15"/>
      <c r="C146" s="16" t="s">
        <v>16</v>
      </c>
      <c r="D146" s="19">
        <v>9917640</v>
      </c>
      <c r="E146" s="19">
        <v>10627441</v>
      </c>
      <c r="F146" s="19">
        <v>5531002</v>
      </c>
      <c r="G146" s="67">
        <f t="shared" si="6"/>
        <v>52.04453263960722</v>
      </c>
      <c r="H146" s="68">
        <f t="shared" si="7"/>
        <v>18.419356068736043</v>
      </c>
      <c r="I146" s="57"/>
    </row>
    <row r="147" spans="1:9" ht="15" customHeight="1">
      <c r="A147" s="24"/>
      <c r="B147" s="15"/>
      <c r="C147" s="16" t="s">
        <v>210</v>
      </c>
      <c r="D147" s="19">
        <v>6504342</v>
      </c>
      <c r="E147" s="19">
        <v>6685116</v>
      </c>
      <c r="F147" s="19">
        <v>3358857</v>
      </c>
      <c r="G147" s="67">
        <f t="shared" si="6"/>
        <v>50.2438102794327</v>
      </c>
      <c r="H147" s="68">
        <f t="shared" si="7"/>
        <v>11.185673602534683</v>
      </c>
      <c r="I147" s="57"/>
    </row>
    <row r="148" spans="1:9" ht="17.25" customHeight="1">
      <c r="A148" s="25"/>
      <c r="B148" s="16"/>
      <c r="C148" s="21" t="s">
        <v>228</v>
      </c>
      <c r="D148" s="19">
        <v>1154067</v>
      </c>
      <c r="E148" s="19">
        <v>1227072</v>
      </c>
      <c r="F148" s="19">
        <v>622999</v>
      </c>
      <c r="G148" s="67">
        <f t="shared" si="6"/>
        <v>50.77118539091431</v>
      </c>
      <c r="H148" s="68">
        <f t="shared" si="7"/>
        <v>2.0747127575557713</v>
      </c>
      <c r="I148" s="57"/>
    </row>
    <row r="149" spans="1:9" ht="15" customHeight="1">
      <c r="A149" s="25"/>
      <c r="B149" s="16"/>
      <c r="C149" s="16" t="s">
        <v>67</v>
      </c>
      <c r="D149" s="19">
        <v>1167650</v>
      </c>
      <c r="E149" s="19">
        <v>969887</v>
      </c>
      <c r="F149" s="19">
        <v>1001</v>
      </c>
      <c r="G149" s="67">
        <f t="shared" si="6"/>
        <v>0.10320789947694939</v>
      </c>
      <c r="H149" s="68">
        <f t="shared" si="7"/>
        <v>0.0033335325904428857</v>
      </c>
      <c r="I149" s="57"/>
    </row>
    <row r="150" spans="1:9" ht="15" customHeight="1">
      <c r="A150" s="25"/>
      <c r="B150" s="16"/>
      <c r="C150" s="16" t="s">
        <v>227</v>
      </c>
      <c r="D150" s="19">
        <v>19962</v>
      </c>
      <c r="E150" s="19">
        <v>19962</v>
      </c>
      <c r="F150" s="19">
        <v>6920</v>
      </c>
      <c r="G150" s="67">
        <f t="shared" si="6"/>
        <v>34.66586514377317</v>
      </c>
      <c r="H150" s="68">
        <f t="shared" si="7"/>
        <v>0.023045000525339424</v>
      </c>
      <c r="I150" s="57"/>
    </row>
    <row r="151" spans="1:9" ht="15" customHeight="1">
      <c r="A151" s="24"/>
      <c r="B151" s="15" t="s">
        <v>119</v>
      </c>
      <c r="C151" s="16" t="s">
        <v>120</v>
      </c>
      <c r="D151" s="19">
        <f>D152</f>
        <v>1751240</v>
      </c>
      <c r="E151" s="19">
        <f>E152</f>
        <v>1779155</v>
      </c>
      <c r="F151" s="19">
        <f>F152</f>
        <v>863650</v>
      </c>
      <c r="G151" s="67">
        <f t="shared" si="6"/>
        <v>48.54270707161546</v>
      </c>
      <c r="H151" s="68">
        <f t="shared" si="7"/>
        <v>2.8761292924435544</v>
      </c>
      <c r="I151" s="57"/>
    </row>
    <row r="152" spans="1:9" ht="15" customHeight="1">
      <c r="A152" s="24"/>
      <c r="B152" s="15"/>
      <c r="C152" s="16" t="s">
        <v>16</v>
      </c>
      <c r="D152" s="19">
        <v>1751240</v>
      </c>
      <c r="E152" s="19">
        <v>1779155</v>
      </c>
      <c r="F152" s="19">
        <v>863650</v>
      </c>
      <c r="G152" s="67">
        <f t="shared" si="6"/>
        <v>48.54270707161546</v>
      </c>
      <c r="H152" s="68">
        <f t="shared" si="7"/>
        <v>2.8761292924435544</v>
      </c>
      <c r="I152" s="57"/>
    </row>
    <row r="153" spans="1:9" ht="15" customHeight="1">
      <c r="A153" s="24"/>
      <c r="B153" s="15"/>
      <c r="C153" s="16" t="s">
        <v>215</v>
      </c>
      <c r="D153" s="19">
        <v>220960</v>
      </c>
      <c r="E153" s="19">
        <v>248875</v>
      </c>
      <c r="F153" s="19">
        <v>109012</v>
      </c>
      <c r="G153" s="67">
        <f t="shared" si="6"/>
        <v>43.80190858864892</v>
      </c>
      <c r="H153" s="68">
        <f t="shared" si="7"/>
        <v>0.3630320227266332</v>
      </c>
      <c r="I153" s="57"/>
    </row>
    <row r="154" spans="1:9" ht="15" customHeight="1">
      <c r="A154" s="24"/>
      <c r="B154" s="15"/>
      <c r="C154" s="16" t="s">
        <v>198</v>
      </c>
      <c r="D154" s="19">
        <v>106400</v>
      </c>
      <c r="E154" s="19">
        <v>106400</v>
      </c>
      <c r="F154" s="19">
        <v>53336</v>
      </c>
      <c r="G154" s="67">
        <f t="shared" si="6"/>
        <v>50.127819548872175</v>
      </c>
      <c r="H154" s="68">
        <f t="shared" si="7"/>
        <v>0.17761967456929242</v>
      </c>
      <c r="I154" s="57"/>
    </row>
    <row r="155" spans="1:9" ht="15" customHeight="1">
      <c r="A155" s="24"/>
      <c r="B155" s="15"/>
      <c r="C155" s="16" t="s">
        <v>227</v>
      </c>
      <c r="D155" s="19">
        <v>1423880</v>
      </c>
      <c r="E155" s="19">
        <v>1383680</v>
      </c>
      <c r="F155" s="19">
        <v>701302</v>
      </c>
      <c r="G155" s="67">
        <f t="shared" si="6"/>
        <v>50.683828630897324</v>
      </c>
      <c r="H155" s="68">
        <f t="shared" si="7"/>
        <v>2.335477595147629</v>
      </c>
      <c r="I155" s="57"/>
    </row>
    <row r="156" spans="1:9" ht="32.25" customHeight="1">
      <c r="A156" s="24"/>
      <c r="B156" s="15"/>
      <c r="C156" s="66" t="s">
        <v>230</v>
      </c>
      <c r="D156" s="19">
        <v>0</v>
      </c>
      <c r="E156" s="19">
        <v>40200</v>
      </c>
      <c r="F156" s="19">
        <v>0</v>
      </c>
      <c r="G156" s="67">
        <f t="shared" si="6"/>
        <v>0</v>
      </c>
      <c r="H156" s="68">
        <f t="shared" si="7"/>
        <v>0</v>
      </c>
      <c r="I156" s="57"/>
    </row>
    <row r="157" spans="1:9" ht="15" customHeight="1">
      <c r="A157" s="24"/>
      <c r="B157" s="15" t="s">
        <v>122</v>
      </c>
      <c r="C157" s="16" t="s">
        <v>123</v>
      </c>
      <c r="D157" s="19">
        <f>D158</f>
        <v>554550</v>
      </c>
      <c r="E157" s="19">
        <f>E158</f>
        <v>853250</v>
      </c>
      <c r="F157" s="19">
        <f>F158</f>
        <v>372178</v>
      </c>
      <c r="G157" s="67">
        <f t="shared" si="6"/>
        <v>43.61886903017873</v>
      </c>
      <c r="H157" s="68">
        <f t="shared" si="7"/>
        <v>1.2394280643814708</v>
      </c>
      <c r="I157" s="57"/>
    </row>
    <row r="158" spans="1:9" ht="15" customHeight="1">
      <c r="A158" s="24"/>
      <c r="B158" s="15"/>
      <c r="C158" s="16" t="s">
        <v>16</v>
      </c>
      <c r="D158" s="19">
        <v>554550</v>
      </c>
      <c r="E158" s="19">
        <v>853250</v>
      </c>
      <c r="F158" s="19">
        <v>372178</v>
      </c>
      <c r="G158" s="67">
        <f t="shared" si="6"/>
        <v>43.61886903017873</v>
      </c>
      <c r="H158" s="68">
        <f t="shared" si="7"/>
        <v>1.2394280643814708</v>
      </c>
      <c r="I158" s="57"/>
    </row>
    <row r="159" spans="1:9" ht="15" customHeight="1">
      <c r="A159" s="24"/>
      <c r="B159" s="15"/>
      <c r="C159" s="15" t="s">
        <v>216</v>
      </c>
      <c r="D159" s="19">
        <v>495790</v>
      </c>
      <c r="E159" s="19">
        <v>492010</v>
      </c>
      <c r="F159" s="19">
        <v>279665</v>
      </c>
      <c r="G159" s="67">
        <f t="shared" si="6"/>
        <v>56.84132436332595</v>
      </c>
      <c r="H159" s="68">
        <f t="shared" si="7"/>
        <v>0.9313410508553542</v>
      </c>
      <c r="I159" s="57"/>
    </row>
    <row r="160" spans="1:9" ht="30" customHeight="1">
      <c r="A160" s="24"/>
      <c r="B160" s="15"/>
      <c r="C160" s="66" t="s">
        <v>230</v>
      </c>
      <c r="D160" s="19">
        <v>0</v>
      </c>
      <c r="E160" s="19">
        <v>297500</v>
      </c>
      <c r="F160" s="19">
        <v>48288</v>
      </c>
      <c r="G160" s="67">
        <f t="shared" si="6"/>
        <v>16.231260504201682</v>
      </c>
      <c r="H160" s="68">
        <f t="shared" si="7"/>
        <v>0.16080881291439167</v>
      </c>
      <c r="I160" s="57"/>
    </row>
    <row r="161" spans="1:9" ht="15" customHeight="1">
      <c r="A161" s="24"/>
      <c r="B161" s="15"/>
      <c r="C161" s="16" t="s">
        <v>227</v>
      </c>
      <c r="D161" s="19">
        <v>200</v>
      </c>
      <c r="E161" s="19">
        <v>400</v>
      </c>
      <c r="F161" s="19">
        <v>234</v>
      </c>
      <c r="G161" s="67">
        <f t="shared" si="6"/>
        <v>58.5</v>
      </c>
      <c r="H161" s="75">
        <f t="shared" si="7"/>
        <v>0.0007792673588048304</v>
      </c>
      <c r="I161" s="57"/>
    </row>
    <row r="162" spans="1:9" ht="29.25" customHeight="1">
      <c r="A162" s="24"/>
      <c r="B162" s="15">
        <v>85220</v>
      </c>
      <c r="C162" s="16" t="s">
        <v>192</v>
      </c>
      <c r="D162" s="19">
        <f>D163</f>
        <v>58100</v>
      </c>
      <c r="E162" s="19">
        <v>58100</v>
      </c>
      <c r="F162" s="19">
        <f>F163</f>
        <v>29050</v>
      </c>
      <c r="G162" s="67">
        <f t="shared" si="6"/>
        <v>50</v>
      </c>
      <c r="H162" s="68">
        <f t="shared" si="7"/>
        <v>0.09674237937299282</v>
      </c>
      <c r="I162" s="57"/>
    </row>
    <row r="163" spans="1:9" ht="15" customHeight="1">
      <c r="A163" s="24"/>
      <c r="B163" s="15"/>
      <c r="C163" s="16" t="s">
        <v>16</v>
      </c>
      <c r="D163" s="19">
        <f>D164</f>
        <v>58100</v>
      </c>
      <c r="E163" s="19">
        <v>58100</v>
      </c>
      <c r="F163" s="19">
        <v>29050</v>
      </c>
      <c r="G163" s="67">
        <f t="shared" si="6"/>
        <v>50</v>
      </c>
      <c r="H163" s="68">
        <f t="shared" si="7"/>
        <v>0.09674237937299282</v>
      </c>
      <c r="I163" s="57"/>
    </row>
    <row r="164" spans="1:9" ht="15" customHeight="1">
      <c r="A164" s="24"/>
      <c r="B164" s="15"/>
      <c r="C164" s="16" t="s">
        <v>194</v>
      </c>
      <c r="D164" s="19">
        <v>58100</v>
      </c>
      <c r="E164" s="19">
        <v>58100</v>
      </c>
      <c r="F164" s="19">
        <v>29050</v>
      </c>
      <c r="G164" s="67">
        <f t="shared" si="6"/>
        <v>50</v>
      </c>
      <c r="H164" s="68">
        <f t="shared" si="7"/>
        <v>0.09674237937299282</v>
      </c>
      <c r="I164" s="57"/>
    </row>
    <row r="165" spans="1:9" ht="15" customHeight="1">
      <c r="A165" s="24"/>
      <c r="B165" s="15" t="s">
        <v>124</v>
      </c>
      <c r="C165" s="16" t="s">
        <v>11</v>
      </c>
      <c r="D165" s="19">
        <f>D166</f>
        <v>6725</v>
      </c>
      <c r="E165" s="19">
        <v>6725</v>
      </c>
      <c r="F165" s="19">
        <f>F166</f>
        <v>5044</v>
      </c>
      <c r="G165" s="67">
        <f t="shared" si="6"/>
        <v>75.00371747211896</v>
      </c>
      <c r="H165" s="68">
        <f t="shared" si="7"/>
        <v>0.016797540845348565</v>
      </c>
      <c r="I165" s="57"/>
    </row>
    <row r="166" spans="1:9" ht="15" customHeight="1">
      <c r="A166" s="24"/>
      <c r="B166" s="15"/>
      <c r="C166" s="16" t="s">
        <v>16</v>
      </c>
      <c r="D166" s="19">
        <v>6725</v>
      </c>
      <c r="E166" s="19">
        <v>6725</v>
      </c>
      <c r="F166" s="19">
        <v>5044</v>
      </c>
      <c r="G166" s="67">
        <f t="shared" si="6"/>
        <v>75.00371747211896</v>
      </c>
      <c r="H166" s="68">
        <f t="shared" si="7"/>
        <v>0.016797540845348565</v>
      </c>
      <c r="I166" s="57"/>
    </row>
    <row r="167" spans="1:9" ht="30" customHeight="1">
      <c r="A167" s="23" t="s">
        <v>125</v>
      </c>
      <c r="B167" s="12"/>
      <c r="C167" s="13" t="s">
        <v>126</v>
      </c>
      <c r="D167" s="18">
        <f>D168+D171</f>
        <v>3855185</v>
      </c>
      <c r="E167" s="18">
        <f>E168+E171</f>
        <v>3855185</v>
      </c>
      <c r="F167" s="18">
        <f>F168+F171</f>
        <v>1918424</v>
      </c>
      <c r="G167" s="72">
        <f t="shared" si="6"/>
        <v>49.76217743117386</v>
      </c>
      <c r="H167" s="61">
        <f t="shared" si="7"/>
        <v>6.388740186101701</v>
      </c>
      <c r="I167" s="57"/>
    </row>
    <row r="168" spans="1:9" ht="15" customHeight="1">
      <c r="A168" s="24"/>
      <c r="B168" s="15" t="s">
        <v>127</v>
      </c>
      <c r="C168" s="16" t="s">
        <v>128</v>
      </c>
      <c r="D168" s="20">
        <f>D169</f>
        <v>65760</v>
      </c>
      <c r="E168" s="20">
        <f>E169</f>
        <v>65760</v>
      </c>
      <c r="F168" s="20">
        <f>F169</f>
        <v>8220</v>
      </c>
      <c r="G168" s="67">
        <f t="shared" si="6"/>
        <v>12.5</v>
      </c>
      <c r="H168" s="68">
        <f t="shared" si="7"/>
        <v>0.027374263629810706</v>
      </c>
      <c r="I168" s="57"/>
    </row>
    <row r="169" spans="1:9" ht="15" customHeight="1">
      <c r="A169" s="24"/>
      <c r="B169" s="15"/>
      <c r="C169" s="16" t="s">
        <v>58</v>
      </c>
      <c r="D169" s="20">
        <f>D170</f>
        <v>65760</v>
      </c>
      <c r="E169" s="20">
        <v>65760</v>
      </c>
      <c r="F169" s="20">
        <v>8220</v>
      </c>
      <c r="G169" s="67">
        <f t="shared" si="6"/>
        <v>12.5</v>
      </c>
      <c r="H169" s="68">
        <f t="shared" si="7"/>
        <v>0.027374263629810706</v>
      </c>
      <c r="I169" s="57"/>
    </row>
    <row r="170" spans="1:9" ht="15" customHeight="1">
      <c r="A170" s="24"/>
      <c r="B170" s="15"/>
      <c r="C170" s="16" t="s">
        <v>203</v>
      </c>
      <c r="D170" s="20">
        <v>65760</v>
      </c>
      <c r="E170" s="20">
        <v>65760</v>
      </c>
      <c r="F170" s="20">
        <v>8220</v>
      </c>
      <c r="G170" s="67">
        <f t="shared" si="6"/>
        <v>12.5</v>
      </c>
      <c r="H170" s="68">
        <f t="shared" si="7"/>
        <v>0.027374263629810706</v>
      </c>
      <c r="I170" s="57"/>
    </row>
    <row r="171" spans="1:11" ht="15" customHeight="1">
      <c r="A171" s="24"/>
      <c r="B171" s="15" t="s">
        <v>129</v>
      </c>
      <c r="C171" s="16" t="s">
        <v>130</v>
      </c>
      <c r="D171" s="19">
        <f>D172</f>
        <v>3789425</v>
      </c>
      <c r="E171" s="19">
        <f>E172</f>
        <v>3789425</v>
      </c>
      <c r="F171" s="19">
        <f>F172</f>
        <v>1910204</v>
      </c>
      <c r="G171" s="67">
        <f t="shared" si="6"/>
        <v>50.40880872427876</v>
      </c>
      <c r="H171" s="68">
        <f t="shared" si="7"/>
        <v>6.36136592247189</v>
      </c>
      <c r="I171" s="57"/>
      <c r="K171" s="64"/>
    </row>
    <row r="172" spans="1:11" ht="15" customHeight="1">
      <c r="A172" s="24"/>
      <c r="B172" s="15"/>
      <c r="C172" s="16" t="s">
        <v>16</v>
      </c>
      <c r="D172" s="19">
        <v>3789425</v>
      </c>
      <c r="E172" s="19">
        <v>3789425</v>
      </c>
      <c r="F172" s="19">
        <v>1910204</v>
      </c>
      <c r="G172" s="67">
        <f t="shared" si="6"/>
        <v>50.40880872427876</v>
      </c>
      <c r="H172" s="68">
        <f t="shared" si="7"/>
        <v>6.36136592247189</v>
      </c>
      <c r="I172" s="57"/>
      <c r="K172" s="64"/>
    </row>
    <row r="173" spans="1:11" ht="15" customHeight="1">
      <c r="A173" s="24"/>
      <c r="B173" s="15"/>
      <c r="C173" s="16" t="s">
        <v>211</v>
      </c>
      <c r="D173" s="19">
        <v>3354935</v>
      </c>
      <c r="E173" s="19">
        <v>3354935</v>
      </c>
      <c r="F173" s="19">
        <v>1663156</v>
      </c>
      <c r="G173" s="67">
        <f t="shared" si="6"/>
        <v>49.573419455220446</v>
      </c>
      <c r="H173" s="68">
        <f t="shared" si="7"/>
        <v>5.53864608290772</v>
      </c>
      <c r="I173" s="57"/>
      <c r="K173" s="64"/>
    </row>
    <row r="174" spans="1:11" ht="15" customHeight="1">
      <c r="A174" s="24"/>
      <c r="B174" s="15"/>
      <c r="C174" s="16" t="s">
        <v>67</v>
      </c>
      <c r="D174" s="19">
        <v>0</v>
      </c>
      <c r="E174" s="19">
        <v>0</v>
      </c>
      <c r="F174" s="19">
        <v>0</v>
      </c>
      <c r="G174" s="67">
        <v>0</v>
      </c>
      <c r="H174" s="68">
        <f t="shared" si="7"/>
        <v>0</v>
      </c>
      <c r="I174" s="57"/>
      <c r="K174" s="64"/>
    </row>
    <row r="175" spans="1:11" ht="15" customHeight="1">
      <c r="A175" s="24"/>
      <c r="B175" s="15"/>
      <c r="C175" s="16" t="s">
        <v>227</v>
      </c>
      <c r="D175" s="19">
        <v>3300</v>
      </c>
      <c r="E175" s="19">
        <v>3300</v>
      </c>
      <c r="F175" s="19">
        <v>1182</v>
      </c>
      <c r="G175" s="67">
        <f t="shared" si="6"/>
        <v>35.81818181818181</v>
      </c>
      <c r="H175" s="68">
        <f t="shared" si="7"/>
        <v>0.003936299222680809</v>
      </c>
      <c r="I175" s="57"/>
      <c r="K175" s="64"/>
    </row>
    <row r="176" spans="1:11" ht="15" customHeight="1">
      <c r="A176" s="23" t="s">
        <v>131</v>
      </c>
      <c r="B176" s="12"/>
      <c r="C176" s="13" t="s">
        <v>132</v>
      </c>
      <c r="D176" s="18">
        <f>D177+D182+D186+D190+D196+D199+D203+D208+D213+D215</f>
        <v>9205154</v>
      </c>
      <c r="E176" s="18">
        <f>E177+E182+E186+E190+E196+E199+E203+E208+E213+E215</f>
        <v>8425539</v>
      </c>
      <c r="F176" s="18">
        <f>F177+F182+F186+F190+F196+F199+F203+F208+F213+F215</f>
        <v>4258068</v>
      </c>
      <c r="G176" s="72">
        <f t="shared" si="6"/>
        <v>50.53763326002052</v>
      </c>
      <c r="H176" s="61">
        <f t="shared" si="7"/>
        <v>14.180228222099856</v>
      </c>
      <c r="I176" s="57"/>
      <c r="K176" s="64"/>
    </row>
    <row r="177" spans="1:11" ht="15" customHeight="1">
      <c r="A177" s="24"/>
      <c r="B177" s="15" t="s">
        <v>133</v>
      </c>
      <c r="C177" s="16" t="s">
        <v>134</v>
      </c>
      <c r="D177" s="19">
        <f>D178+D180</f>
        <v>576010</v>
      </c>
      <c r="E177" s="19">
        <f>E178+E180</f>
        <v>492488</v>
      </c>
      <c r="F177" s="19">
        <f>F178+F180</f>
        <v>247282</v>
      </c>
      <c r="G177" s="67">
        <f t="shared" si="6"/>
        <v>50.21076655674859</v>
      </c>
      <c r="H177" s="68">
        <f t="shared" si="7"/>
        <v>0.8234991069229746</v>
      </c>
      <c r="I177" s="57"/>
      <c r="K177" s="64"/>
    </row>
    <row r="178" spans="1:11" ht="15" customHeight="1">
      <c r="A178" s="24"/>
      <c r="B178" s="15"/>
      <c r="C178" s="16" t="s">
        <v>16</v>
      </c>
      <c r="D178" s="19">
        <v>567010</v>
      </c>
      <c r="E178" s="19">
        <v>492488</v>
      </c>
      <c r="F178" s="19">
        <v>247282</v>
      </c>
      <c r="G178" s="67">
        <f t="shared" si="6"/>
        <v>50.21076655674859</v>
      </c>
      <c r="H178" s="68">
        <f t="shared" si="7"/>
        <v>0.8234991069229746</v>
      </c>
      <c r="I178" s="57"/>
      <c r="K178" s="64"/>
    </row>
    <row r="179" spans="1:11" ht="15" customHeight="1">
      <c r="A179" s="24"/>
      <c r="B179" s="15"/>
      <c r="C179" s="16" t="s">
        <v>210</v>
      </c>
      <c r="D179" s="19">
        <v>227460</v>
      </c>
      <c r="E179" s="19">
        <v>227460</v>
      </c>
      <c r="F179" s="19">
        <v>115396</v>
      </c>
      <c r="G179" s="67">
        <f t="shared" si="6"/>
        <v>50.732436472346784</v>
      </c>
      <c r="H179" s="68">
        <f t="shared" si="7"/>
        <v>0.3842920347719752</v>
      </c>
      <c r="I179" s="57"/>
      <c r="K179" s="64"/>
    </row>
    <row r="180" spans="1:11" ht="15" customHeight="1">
      <c r="A180" s="24"/>
      <c r="B180" s="15"/>
      <c r="C180" s="16" t="s">
        <v>67</v>
      </c>
      <c r="D180" s="19">
        <v>9000</v>
      </c>
      <c r="E180" s="19">
        <v>0</v>
      </c>
      <c r="F180" s="19">
        <v>0</v>
      </c>
      <c r="G180" s="67">
        <v>0</v>
      </c>
      <c r="H180" s="68">
        <f t="shared" si="7"/>
        <v>0</v>
      </c>
      <c r="I180" s="57"/>
      <c r="K180" s="64"/>
    </row>
    <row r="181" spans="1:11" ht="15" customHeight="1">
      <c r="A181" s="24"/>
      <c r="B181" s="15"/>
      <c r="C181" s="16" t="s">
        <v>227</v>
      </c>
      <c r="D181" s="19">
        <v>1710</v>
      </c>
      <c r="E181" s="19">
        <v>1710</v>
      </c>
      <c r="F181" s="19">
        <v>1133</v>
      </c>
      <c r="G181" s="67">
        <f t="shared" si="6"/>
        <v>66.25730994152048</v>
      </c>
      <c r="H181" s="68">
        <f t="shared" si="7"/>
        <v>0.0037731193056661227</v>
      </c>
      <c r="I181" s="57"/>
      <c r="K181" s="64"/>
    </row>
    <row r="182" spans="1:11" ht="31.5" customHeight="1">
      <c r="A182" s="24"/>
      <c r="B182" s="15" t="s">
        <v>135</v>
      </c>
      <c r="C182" s="16" t="s">
        <v>136</v>
      </c>
      <c r="D182" s="19">
        <f>D183</f>
        <v>1260400</v>
      </c>
      <c r="E182" s="19">
        <f>E183</f>
        <v>1109610</v>
      </c>
      <c r="F182" s="19">
        <f>F183</f>
        <v>549268</v>
      </c>
      <c r="G182" s="67">
        <f t="shared" si="6"/>
        <v>49.500995845387116</v>
      </c>
      <c r="H182" s="68">
        <f t="shared" si="7"/>
        <v>1.8291736052821008</v>
      </c>
      <c r="I182" s="57"/>
      <c r="K182" s="64"/>
    </row>
    <row r="183" spans="1:11" ht="15" customHeight="1">
      <c r="A183" s="24"/>
      <c r="B183" s="15"/>
      <c r="C183" s="16" t="s">
        <v>16</v>
      </c>
      <c r="D183" s="19">
        <v>1260400</v>
      </c>
      <c r="E183" s="19">
        <v>1109610</v>
      </c>
      <c r="F183" s="19">
        <v>549268</v>
      </c>
      <c r="G183" s="67">
        <f t="shared" si="6"/>
        <v>49.500995845387116</v>
      </c>
      <c r="H183" s="68">
        <f t="shared" si="7"/>
        <v>1.8291736052821008</v>
      </c>
      <c r="I183" s="57"/>
      <c r="K183" s="64"/>
    </row>
    <row r="184" spans="1:11" ht="15" customHeight="1">
      <c r="A184" s="24"/>
      <c r="B184" s="15"/>
      <c r="C184" s="16" t="s">
        <v>211</v>
      </c>
      <c r="D184" s="19">
        <v>1136288</v>
      </c>
      <c r="E184" s="19">
        <v>977910</v>
      </c>
      <c r="F184" s="19">
        <v>480787</v>
      </c>
      <c r="G184" s="67">
        <f t="shared" si="6"/>
        <v>49.164749312308906</v>
      </c>
      <c r="H184" s="68">
        <f t="shared" si="7"/>
        <v>1.6011180155457179</v>
      </c>
      <c r="I184" s="57"/>
      <c r="K184" s="64"/>
    </row>
    <row r="185" spans="1:11" ht="15" customHeight="1">
      <c r="A185" s="24"/>
      <c r="B185" s="15"/>
      <c r="C185" s="16" t="s">
        <v>227</v>
      </c>
      <c r="D185" s="19">
        <v>170</v>
      </c>
      <c r="E185" s="19">
        <v>170</v>
      </c>
      <c r="F185" s="19">
        <v>0</v>
      </c>
      <c r="G185" s="67">
        <f t="shared" si="6"/>
        <v>0</v>
      </c>
      <c r="H185" s="68">
        <f t="shared" si="7"/>
        <v>0</v>
      </c>
      <c r="I185" s="57"/>
      <c r="K185" s="64"/>
    </row>
    <row r="186" spans="1:11" ht="15" customHeight="1">
      <c r="A186" s="24"/>
      <c r="B186" s="15" t="s">
        <v>137</v>
      </c>
      <c r="C186" s="16" t="s">
        <v>138</v>
      </c>
      <c r="D186" s="19">
        <f>D187</f>
        <v>522651</v>
      </c>
      <c r="E186" s="19">
        <f>E187</f>
        <v>499343</v>
      </c>
      <c r="F186" s="19">
        <f>F187</f>
        <v>235061</v>
      </c>
      <c r="G186" s="67">
        <f t="shared" si="6"/>
        <v>47.0740553086756</v>
      </c>
      <c r="H186" s="68">
        <f t="shared" si="7"/>
        <v>0.7828007035385566</v>
      </c>
      <c r="I186" s="57"/>
      <c r="K186" s="64"/>
    </row>
    <row r="187" spans="1:11" ht="15" customHeight="1">
      <c r="A187" s="24"/>
      <c r="B187" s="15"/>
      <c r="C187" s="16" t="s">
        <v>16</v>
      </c>
      <c r="D187" s="19">
        <v>522651</v>
      </c>
      <c r="E187" s="19">
        <v>499343</v>
      </c>
      <c r="F187" s="19">
        <v>235061</v>
      </c>
      <c r="G187" s="67">
        <f t="shared" si="6"/>
        <v>47.0740553086756</v>
      </c>
      <c r="H187" s="68">
        <f t="shared" si="7"/>
        <v>0.7828007035385566</v>
      </c>
      <c r="I187" s="57"/>
      <c r="K187" s="64"/>
    </row>
    <row r="188" spans="1:11" ht="15" customHeight="1">
      <c r="A188" s="24"/>
      <c r="B188" s="15"/>
      <c r="C188" s="16" t="s">
        <v>210</v>
      </c>
      <c r="D188" s="19">
        <v>337886</v>
      </c>
      <c r="E188" s="19">
        <v>279495</v>
      </c>
      <c r="F188" s="19">
        <v>128555</v>
      </c>
      <c r="G188" s="67">
        <f t="shared" si="6"/>
        <v>45.99545609044885</v>
      </c>
      <c r="H188" s="68">
        <f t="shared" si="7"/>
        <v>0.4281141679963887</v>
      </c>
      <c r="I188" s="57"/>
      <c r="K188" s="64"/>
    </row>
    <row r="189" spans="1:11" ht="15" customHeight="1">
      <c r="A189" s="24"/>
      <c r="B189" s="15"/>
      <c r="C189" s="16" t="s">
        <v>227</v>
      </c>
      <c r="D189" s="19">
        <v>740</v>
      </c>
      <c r="E189" s="19">
        <v>740</v>
      </c>
      <c r="F189" s="19">
        <v>219</v>
      </c>
      <c r="G189" s="67">
        <f t="shared" si="6"/>
        <v>29.594594594594593</v>
      </c>
      <c r="H189" s="75">
        <f t="shared" si="7"/>
        <v>0.0007293143229840078</v>
      </c>
      <c r="I189" s="57"/>
      <c r="K189" s="64"/>
    </row>
    <row r="190" spans="1:11" ht="15" customHeight="1">
      <c r="A190" s="24"/>
      <c r="B190" s="15" t="s">
        <v>139</v>
      </c>
      <c r="C190" s="16" t="s">
        <v>140</v>
      </c>
      <c r="D190" s="19">
        <f>D191+D193</f>
        <v>3199513</v>
      </c>
      <c r="E190" s="19">
        <f>E191+E193</f>
        <v>3045579</v>
      </c>
      <c r="F190" s="19">
        <f>F191+F193</f>
        <v>1546787</v>
      </c>
      <c r="G190" s="67">
        <f t="shared" si="6"/>
        <v>50.78794541202182</v>
      </c>
      <c r="H190" s="68">
        <f t="shared" si="7"/>
        <v>5.151113761212168</v>
      </c>
      <c r="I190" s="57"/>
      <c r="K190" s="64"/>
    </row>
    <row r="191" spans="1:11" ht="15" customHeight="1">
      <c r="A191" s="24"/>
      <c r="B191" s="15"/>
      <c r="C191" s="16" t="s">
        <v>16</v>
      </c>
      <c r="D191" s="19">
        <v>3199513</v>
      </c>
      <c r="E191" s="19">
        <v>3045579</v>
      </c>
      <c r="F191" s="19">
        <v>1546787</v>
      </c>
      <c r="G191" s="67">
        <f t="shared" si="6"/>
        <v>50.78794541202182</v>
      </c>
      <c r="H191" s="68">
        <f t="shared" si="7"/>
        <v>5.151113761212168</v>
      </c>
      <c r="I191" s="57"/>
      <c r="K191" s="64"/>
    </row>
    <row r="192" spans="1:11" ht="15" customHeight="1">
      <c r="A192" s="24"/>
      <c r="B192" s="15"/>
      <c r="C192" s="16" t="s">
        <v>210</v>
      </c>
      <c r="D192" s="19">
        <v>1821106</v>
      </c>
      <c r="E192" s="19">
        <v>1645251</v>
      </c>
      <c r="F192" s="19">
        <v>814933</v>
      </c>
      <c r="G192" s="67">
        <f t="shared" si="6"/>
        <v>49.53244216232052</v>
      </c>
      <c r="H192" s="68">
        <f t="shared" si="7"/>
        <v>2.7138918227046873</v>
      </c>
      <c r="I192" s="57"/>
      <c r="K192" s="64"/>
    </row>
    <row r="193" spans="1:11" ht="15" customHeight="1">
      <c r="A193" s="24"/>
      <c r="B193" s="15"/>
      <c r="C193" s="16" t="s">
        <v>67</v>
      </c>
      <c r="D193" s="19">
        <v>0</v>
      </c>
      <c r="E193" s="19">
        <v>0</v>
      </c>
      <c r="F193" s="19">
        <v>0</v>
      </c>
      <c r="G193" s="67">
        <v>0</v>
      </c>
      <c r="H193" s="68">
        <f t="shared" si="7"/>
        <v>0</v>
      </c>
      <c r="I193" s="57"/>
      <c r="K193" s="64"/>
    </row>
    <row r="194" spans="1:11" ht="15" customHeight="1">
      <c r="A194" s="24"/>
      <c r="B194" s="15"/>
      <c r="C194" s="16" t="s">
        <v>199</v>
      </c>
      <c r="D194" s="19">
        <v>523924</v>
      </c>
      <c r="E194" s="19">
        <v>545845</v>
      </c>
      <c r="F194" s="19">
        <v>312825</v>
      </c>
      <c r="G194" s="67">
        <f t="shared" si="6"/>
        <v>57.31022543029615</v>
      </c>
      <c r="H194" s="68">
        <f t="shared" si="7"/>
        <v>1.0417705620432525</v>
      </c>
      <c r="I194" s="57"/>
      <c r="K194" s="64"/>
    </row>
    <row r="195" spans="1:11" ht="15" customHeight="1">
      <c r="A195" s="24"/>
      <c r="B195" s="15"/>
      <c r="C195" s="16" t="s">
        <v>227</v>
      </c>
      <c r="D195" s="19">
        <v>5500</v>
      </c>
      <c r="E195" s="19">
        <v>5500</v>
      </c>
      <c r="F195" s="19">
        <v>511</v>
      </c>
      <c r="G195" s="67">
        <f t="shared" si="6"/>
        <v>9.290909090909091</v>
      </c>
      <c r="H195" s="68">
        <f t="shared" si="7"/>
        <v>0.0017017334202960185</v>
      </c>
      <c r="I195" s="57"/>
      <c r="K195" s="64"/>
    </row>
    <row r="196" spans="1:11" ht="15" customHeight="1">
      <c r="A196" s="24"/>
      <c r="B196" s="15" t="s">
        <v>141</v>
      </c>
      <c r="C196" s="16" t="s">
        <v>142</v>
      </c>
      <c r="D196" s="19">
        <f aca="true" t="shared" si="8" ref="D196:F197">D197</f>
        <v>35732</v>
      </c>
      <c r="E196" s="19">
        <f t="shared" si="8"/>
        <v>35732</v>
      </c>
      <c r="F196" s="19">
        <f t="shared" si="8"/>
        <v>25900</v>
      </c>
      <c r="G196" s="67">
        <f t="shared" si="6"/>
        <v>72.48404791223552</v>
      </c>
      <c r="H196" s="68">
        <f t="shared" si="7"/>
        <v>0.08625224185062011</v>
      </c>
      <c r="I196" s="57"/>
      <c r="K196" s="64"/>
    </row>
    <row r="197" spans="1:11" ht="15" customHeight="1">
      <c r="A197" s="24"/>
      <c r="B197" s="15"/>
      <c r="C197" s="16" t="s">
        <v>16</v>
      </c>
      <c r="D197" s="19">
        <f t="shared" si="8"/>
        <v>35732</v>
      </c>
      <c r="E197" s="19">
        <f t="shared" si="8"/>
        <v>35732</v>
      </c>
      <c r="F197" s="19">
        <f t="shared" si="8"/>
        <v>25900</v>
      </c>
      <c r="G197" s="67">
        <f t="shared" si="6"/>
        <v>72.48404791223552</v>
      </c>
      <c r="H197" s="68">
        <f t="shared" si="7"/>
        <v>0.08625224185062011</v>
      </c>
      <c r="I197" s="57"/>
      <c r="K197" s="64"/>
    </row>
    <row r="198" spans="1:11" ht="15" customHeight="1">
      <c r="A198" s="24"/>
      <c r="B198" s="15"/>
      <c r="C198" s="16" t="s">
        <v>227</v>
      </c>
      <c r="D198" s="19">
        <v>35732</v>
      </c>
      <c r="E198" s="19">
        <v>35732</v>
      </c>
      <c r="F198" s="19">
        <v>25900</v>
      </c>
      <c r="G198" s="67">
        <f t="shared" si="6"/>
        <v>72.48404791223552</v>
      </c>
      <c r="H198" s="68">
        <f t="shared" si="7"/>
        <v>0.08625224185062011</v>
      </c>
      <c r="I198" s="57"/>
      <c r="K198" s="64"/>
    </row>
    <row r="199" spans="1:11" ht="15" customHeight="1">
      <c r="A199" s="24"/>
      <c r="B199" s="15" t="s">
        <v>143</v>
      </c>
      <c r="C199" s="16" t="s">
        <v>144</v>
      </c>
      <c r="D199" s="19">
        <f>D200</f>
        <v>312691</v>
      </c>
      <c r="E199" s="19">
        <f>E202</f>
        <v>325774</v>
      </c>
      <c r="F199" s="19">
        <f>F200</f>
        <v>162881</v>
      </c>
      <c r="G199" s="67">
        <f t="shared" si="6"/>
        <v>49.99815823239423</v>
      </c>
      <c r="H199" s="68">
        <f t="shared" si="7"/>
        <v>0.5424266951687589</v>
      </c>
      <c r="I199" s="57"/>
      <c r="K199" s="64"/>
    </row>
    <row r="200" spans="1:11" ht="15" customHeight="1">
      <c r="A200" s="24"/>
      <c r="B200" s="15"/>
      <c r="C200" s="16" t="s">
        <v>16</v>
      </c>
      <c r="D200" s="19">
        <v>312691</v>
      </c>
      <c r="E200" s="19">
        <v>325774</v>
      </c>
      <c r="F200" s="19">
        <v>162881</v>
      </c>
      <c r="G200" s="67">
        <f t="shared" si="6"/>
        <v>49.99815823239423</v>
      </c>
      <c r="H200" s="68">
        <f t="shared" si="7"/>
        <v>0.5424266951687589</v>
      </c>
      <c r="I200" s="57"/>
      <c r="K200" s="64"/>
    </row>
    <row r="201" spans="1:11" ht="15" customHeight="1">
      <c r="A201" s="24"/>
      <c r="B201" s="15"/>
      <c r="C201" s="16" t="s">
        <v>217</v>
      </c>
      <c r="D201" s="19">
        <v>0</v>
      </c>
      <c r="E201" s="19">
        <v>0</v>
      </c>
      <c r="F201" s="19">
        <v>0</v>
      </c>
      <c r="G201" s="74">
        <v>0</v>
      </c>
      <c r="H201" s="68">
        <f aca="true" t="shared" si="9" ref="H201:H249">SUM((F201/30028205)*100)</f>
        <v>0</v>
      </c>
      <c r="I201" s="57"/>
      <c r="K201" s="64"/>
    </row>
    <row r="202" spans="1:11" ht="15" customHeight="1">
      <c r="A202" s="24"/>
      <c r="B202" s="15"/>
      <c r="C202" s="16" t="s">
        <v>200</v>
      </c>
      <c r="D202" s="19">
        <v>312691</v>
      </c>
      <c r="E202" s="19">
        <v>325774</v>
      </c>
      <c r="F202" s="19">
        <v>162881</v>
      </c>
      <c r="G202" s="67">
        <f aca="true" t="shared" si="10" ref="G202:G248">F202/E202*100</f>
        <v>49.99815823239423</v>
      </c>
      <c r="H202" s="68">
        <f t="shared" si="9"/>
        <v>0.5424266951687589</v>
      </c>
      <c r="I202" s="57"/>
      <c r="K202" s="64"/>
    </row>
    <row r="203" spans="1:11" ht="15" customHeight="1">
      <c r="A203" s="24"/>
      <c r="B203" s="15">
        <v>85420</v>
      </c>
      <c r="C203" s="16" t="s">
        <v>182</v>
      </c>
      <c r="D203" s="19">
        <f>D204</f>
        <v>1554638</v>
      </c>
      <c r="E203" s="19">
        <f>E204</f>
        <v>1374130</v>
      </c>
      <c r="F203" s="19">
        <f>F204</f>
        <v>740163</v>
      </c>
      <c r="G203" s="67">
        <f t="shared" si="10"/>
        <v>53.864117659901176</v>
      </c>
      <c r="H203" s="68">
        <f t="shared" si="9"/>
        <v>2.4648925901498275</v>
      </c>
      <c r="I203" s="57"/>
      <c r="K203" s="64"/>
    </row>
    <row r="204" spans="1:11" ht="15" customHeight="1">
      <c r="A204" s="24"/>
      <c r="B204" s="15"/>
      <c r="C204" s="16" t="s">
        <v>16</v>
      </c>
      <c r="D204" s="19">
        <v>1554638</v>
      </c>
      <c r="E204" s="19">
        <v>1374130</v>
      </c>
      <c r="F204" s="19">
        <v>740163</v>
      </c>
      <c r="G204" s="74">
        <f t="shared" si="10"/>
        <v>53.864117659901176</v>
      </c>
      <c r="H204" s="68">
        <f t="shared" si="9"/>
        <v>2.4648925901498275</v>
      </c>
      <c r="I204" s="57"/>
      <c r="K204" s="64"/>
    </row>
    <row r="205" spans="1:9" ht="15" customHeight="1">
      <c r="A205" s="24"/>
      <c r="B205" s="15"/>
      <c r="C205" s="16" t="s">
        <v>217</v>
      </c>
      <c r="D205" s="19">
        <v>1228174</v>
      </c>
      <c r="E205" s="19">
        <v>1046329</v>
      </c>
      <c r="F205" s="19">
        <v>587757</v>
      </c>
      <c r="G205" s="67">
        <f t="shared" si="10"/>
        <v>56.17324952285562</v>
      </c>
      <c r="H205" s="68">
        <f t="shared" si="9"/>
        <v>1.9573497649959428</v>
      </c>
      <c r="I205" s="57"/>
    </row>
    <row r="206" spans="1:9" ht="15" customHeight="1">
      <c r="A206" s="24"/>
      <c r="B206" s="15"/>
      <c r="C206" s="16" t="s">
        <v>189</v>
      </c>
      <c r="D206" s="19">
        <v>0</v>
      </c>
      <c r="E206" s="19">
        <v>0</v>
      </c>
      <c r="F206" s="19">
        <v>0</v>
      </c>
      <c r="G206" s="67">
        <v>0</v>
      </c>
      <c r="H206" s="68">
        <f t="shared" si="9"/>
        <v>0</v>
      </c>
      <c r="I206" s="57"/>
    </row>
    <row r="207" spans="1:9" ht="15" customHeight="1">
      <c r="A207" s="24"/>
      <c r="B207" s="15"/>
      <c r="C207" s="16" t="s">
        <v>227</v>
      </c>
      <c r="D207" s="19">
        <v>1000</v>
      </c>
      <c r="E207" s="19">
        <v>1000</v>
      </c>
      <c r="F207" s="19">
        <v>0</v>
      </c>
      <c r="G207" s="67">
        <f t="shared" si="10"/>
        <v>0</v>
      </c>
      <c r="H207" s="68">
        <f t="shared" si="9"/>
        <v>0</v>
      </c>
      <c r="I207" s="57"/>
    </row>
    <row r="208" spans="1:9" ht="15" customHeight="1">
      <c r="A208" s="24"/>
      <c r="B208" s="15">
        <v>85421</v>
      </c>
      <c r="C208" s="16" t="s">
        <v>183</v>
      </c>
      <c r="D208" s="19">
        <f>D209</f>
        <v>1644534</v>
      </c>
      <c r="E208" s="19">
        <f>E209</f>
        <v>1450398</v>
      </c>
      <c r="F208" s="19">
        <f>F209</f>
        <v>709561</v>
      </c>
      <c r="G208" s="67">
        <f t="shared" si="10"/>
        <v>48.921813185070576</v>
      </c>
      <c r="H208" s="68">
        <f t="shared" si="9"/>
        <v>2.3629817366705734</v>
      </c>
      <c r="I208" s="57"/>
    </row>
    <row r="209" spans="1:9" ht="15" customHeight="1">
      <c r="A209" s="24"/>
      <c r="B209" s="15"/>
      <c r="C209" s="16" t="s">
        <v>16</v>
      </c>
      <c r="D209" s="19">
        <v>1644534</v>
      </c>
      <c r="E209" s="19">
        <v>1450398</v>
      </c>
      <c r="F209" s="19">
        <v>709561</v>
      </c>
      <c r="G209" s="67">
        <f t="shared" si="10"/>
        <v>48.921813185070576</v>
      </c>
      <c r="H209" s="68">
        <f t="shared" si="9"/>
        <v>2.3629817366705734</v>
      </c>
      <c r="I209" s="57"/>
    </row>
    <row r="210" spans="1:9" ht="15" customHeight="1">
      <c r="A210" s="24"/>
      <c r="B210" s="15"/>
      <c r="C210" s="16" t="s">
        <v>28</v>
      </c>
      <c r="D210" s="19">
        <v>0</v>
      </c>
      <c r="E210" s="19">
        <v>0</v>
      </c>
      <c r="F210" s="19">
        <v>0</v>
      </c>
      <c r="G210" s="67">
        <v>0</v>
      </c>
      <c r="H210" s="68">
        <f t="shared" si="9"/>
        <v>0</v>
      </c>
      <c r="I210" s="57"/>
    </row>
    <row r="211" spans="1:9" ht="15" customHeight="1">
      <c r="A211" s="24"/>
      <c r="B211" s="15"/>
      <c r="C211" s="16" t="s">
        <v>218</v>
      </c>
      <c r="D211" s="19">
        <v>1325676</v>
      </c>
      <c r="E211" s="19">
        <v>1133654</v>
      </c>
      <c r="F211" s="19">
        <v>554992</v>
      </c>
      <c r="G211" s="67">
        <f t="shared" si="10"/>
        <v>48.956030676026366</v>
      </c>
      <c r="H211" s="68">
        <f t="shared" si="9"/>
        <v>1.8482356837513265</v>
      </c>
      <c r="I211" s="57"/>
    </row>
    <row r="212" spans="1:9" ht="15" customHeight="1">
      <c r="A212" s="24"/>
      <c r="B212" s="15"/>
      <c r="C212" s="16" t="s">
        <v>227</v>
      </c>
      <c r="D212" s="19">
        <v>2000</v>
      </c>
      <c r="E212" s="19">
        <v>2000</v>
      </c>
      <c r="F212" s="19">
        <v>200</v>
      </c>
      <c r="G212" s="67">
        <f t="shared" si="10"/>
        <v>10</v>
      </c>
      <c r="H212" s="68">
        <f t="shared" si="9"/>
        <v>0.0006660404776109661</v>
      </c>
      <c r="I212" s="57"/>
    </row>
    <row r="213" spans="1:9" ht="15" customHeight="1">
      <c r="A213" s="23"/>
      <c r="B213" s="15" t="s">
        <v>146</v>
      </c>
      <c r="C213" s="16" t="s">
        <v>101</v>
      </c>
      <c r="D213" s="19">
        <f>D214</f>
        <v>29714</v>
      </c>
      <c r="E213" s="19">
        <f>E214</f>
        <v>29714</v>
      </c>
      <c r="F213" s="19">
        <f>F214</f>
        <v>1092</v>
      </c>
      <c r="G213" s="67">
        <f t="shared" si="10"/>
        <v>3.6750353368782394</v>
      </c>
      <c r="H213" s="68">
        <f t="shared" si="9"/>
        <v>0.0036365810077558743</v>
      </c>
      <c r="I213" s="57"/>
    </row>
    <row r="214" spans="1:9" ht="15" customHeight="1">
      <c r="A214" s="23"/>
      <c r="B214" s="15"/>
      <c r="C214" s="16" t="s">
        <v>16</v>
      </c>
      <c r="D214" s="19">
        <v>29714</v>
      </c>
      <c r="E214" s="19">
        <v>29714</v>
      </c>
      <c r="F214" s="19">
        <v>1092</v>
      </c>
      <c r="G214" s="67">
        <f t="shared" si="10"/>
        <v>3.6750353368782394</v>
      </c>
      <c r="H214" s="68">
        <f t="shared" si="9"/>
        <v>0.0036365810077558743</v>
      </c>
      <c r="I214" s="57"/>
    </row>
    <row r="215" spans="1:9" ht="15" customHeight="1">
      <c r="A215" s="23"/>
      <c r="B215" s="15" t="s">
        <v>147</v>
      </c>
      <c r="C215" s="16" t="s">
        <v>11</v>
      </c>
      <c r="D215" s="19">
        <f>D216</f>
        <v>69271</v>
      </c>
      <c r="E215" s="19">
        <f>E216</f>
        <v>62771</v>
      </c>
      <c r="F215" s="19">
        <f>F216</f>
        <v>40073</v>
      </c>
      <c r="G215" s="67">
        <f t="shared" si="10"/>
        <v>63.839989804208955</v>
      </c>
      <c r="H215" s="68">
        <f t="shared" si="9"/>
        <v>0.13345120029652122</v>
      </c>
      <c r="I215" s="57"/>
    </row>
    <row r="216" spans="1:9" ht="15" customHeight="1">
      <c r="A216" s="23"/>
      <c r="B216" s="15"/>
      <c r="C216" s="16" t="s">
        <v>148</v>
      </c>
      <c r="D216" s="19">
        <v>69271</v>
      </c>
      <c r="E216" s="19">
        <v>62771</v>
      </c>
      <c r="F216" s="19">
        <v>40073</v>
      </c>
      <c r="G216" s="67">
        <f t="shared" si="10"/>
        <v>63.839989804208955</v>
      </c>
      <c r="H216" s="68">
        <f t="shared" si="9"/>
        <v>0.13345120029652122</v>
      </c>
      <c r="I216" s="57"/>
    </row>
    <row r="217" spans="1:9" ht="15" customHeight="1">
      <c r="A217" s="23"/>
      <c r="B217" s="15"/>
      <c r="C217" s="16" t="s">
        <v>227</v>
      </c>
      <c r="D217" s="19">
        <v>4537</v>
      </c>
      <c r="E217" s="19">
        <v>4537</v>
      </c>
      <c r="F217" s="19">
        <v>0</v>
      </c>
      <c r="G217" s="67">
        <f t="shared" si="10"/>
        <v>0</v>
      </c>
      <c r="H217" s="68">
        <f t="shared" si="9"/>
        <v>0</v>
      </c>
      <c r="I217" s="57"/>
    </row>
    <row r="218" spans="1:9" ht="30" customHeight="1">
      <c r="A218" s="23" t="s">
        <v>149</v>
      </c>
      <c r="B218" s="12"/>
      <c r="C218" s="13" t="s">
        <v>150</v>
      </c>
      <c r="D218" s="18">
        <f>D222+D219</f>
        <v>103000</v>
      </c>
      <c r="E218" s="18">
        <f>E222+E219</f>
        <v>30000</v>
      </c>
      <c r="F218" s="18">
        <f>F222+F219</f>
        <v>9798</v>
      </c>
      <c r="G218" s="72">
        <f t="shared" si="10"/>
        <v>32.66</v>
      </c>
      <c r="H218" s="61">
        <f t="shared" si="9"/>
        <v>0.03262932299816123</v>
      </c>
      <c r="I218" s="57"/>
    </row>
    <row r="219" spans="1:9" ht="15" customHeight="1">
      <c r="A219" s="24"/>
      <c r="B219" s="15">
        <v>90002</v>
      </c>
      <c r="C219" s="16" t="s">
        <v>206</v>
      </c>
      <c r="D219" s="20">
        <f>D220</f>
        <v>80000</v>
      </c>
      <c r="E219" s="20">
        <f>E220</f>
        <v>19000</v>
      </c>
      <c r="F219" s="20">
        <v>0</v>
      </c>
      <c r="G219" s="67">
        <f t="shared" si="10"/>
        <v>0</v>
      </c>
      <c r="H219" s="75">
        <f t="shared" si="9"/>
        <v>0</v>
      </c>
      <c r="I219" s="57"/>
    </row>
    <row r="220" spans="1:9" ht="15" customHeight="1">
      <c r="A220" s="24"/>
      <c r="B220" s="15"/>
      <c r="C220" s="16" t="s">
        <v>58</v>
      </c>
      <c r="D220" s="20">
        <v>80000</v>
      </c>
      <c r="E220" s="20">
        <v>19000</v>
      </c>
      <c r="F220" s="20">
        <v>0</v>
      </c>
      <c r="G220" s="67">
        <f t="shared" si="10"/>
        <v>0</v>
      </c>
      <c r="H220" s="68">
        <f t="shared" si="9"/>
        <v>0</v>
      </c>
      <c r="I220" s="57"/>
    </row>
    <row r="221" spans="1:12" ht="15" customHeight="1">
      <c r="A221" s="24"/>
      <c r="B221" s="15"/>
      <c r="C221" s="16" t="s">
        <v>207</v>
      </c>
      <c r="D221" s="20">
        <v>80000</v>
      </c>
      <c r="E221" s="20">
        <v>19000</v>
      </c>
      <c r="F221" s="20">
        <v>0</v>
      </c>
      <c r="G221" s="67">
        <f t="shared" si="10"/>
        <v>0</v>
      </c>
      <c r="H221" s="68">
        <f t="shared" si="9"/>
        <v>0</v>
      </c>
      <c r="I221" s="57"/>
      <c r="K221" s="64"/>
      <c r="L221" s="9"/>
    </row>
    <row r="222" spans="1:12" ht="15" customHeight="1">
      <c r="A222" s="24"/>
      <c r="B222" s="15">
        <v>90095</v>
      </c>
      <c r="C222" s="16" t="s">
        <v>11</v>
      </c>
      <c r="D222" s="20">
        <f>D223</f>
        <v>23000</v>
      </c>
      <c r="E222" s="20">
        <v>11000</v>
      </c>
      <c r="F222" s="20">
        <f>F223</f>
        <v>9798</v>
      </c>
      <c r="G222" s="67">
        <f t="shared" si="10"/>
        <v>89.07272727272726</v>
      </c>
      <c r="H222" s="68">
        <f t="shared" si="9"/>
        <v>0.03262932299816123</v>
      </c>
      <c r="I222" s="57"/>
      <c r="K222" s="64"/>
      <c r="L222" s="9"/>
    </row>
    <row r="223" spans="1:12" ht="15" customHeight="1">
      <c r="A223" s="24"/>
      <c r="B223" s="15"/>
      <c r="C223" s="16" t="s">
        <v>58</v>
      </c>
      <c r="D223" s="20">
        <v>23000</v>
      </c>
      <c r="E223" s="20">
        <v>11000</v>
      </c>
      <c r="F223" s="20">
        <v>9798</v>
      </c>
      <c r="G223" s="67">
        <f t="shared" si="10"/>
        <v>89.07272727272726</v>
      </c>
      <c r="H223" s="68">
        <f t="shared" si="9"/>
        <v>0.03262932299816123</v>
      </c>
      <c r="I223" s="57"/>
      <c r="K223" s="64"/>
      <c r="L223" s="9"/>
    </row>
    <row r="224" spans="1:12" ht="15" customHeight="1">
      <c r="A224" s="24"/>
      <c r="B224" s="15"/>
      <c r="C224" s="16" t="s">
        <v>207</v>
      </c>
      <c r="D224" s="20">
        <v>0</v>
      </c>
      <c r="E224" s="20">
        <v>0</v>
      </c>
      <c r="F224" s="20">
        <v>0</v>
      </c>
      <c r="G224" s="67">
        <v>0</v>
      </c>
      <c r="H224" s="68">
        <f t="shared" si="9"/>
        <v>0</v>
      </c>
      <c r="I224" s="57"/>
      <c r="K224" s="64"/>
      <c r="L224" s="9"/>
    </row>
    <row r="225" spans="1:12" ht="30" customHeight="1">
      <c r="A225" s="23" t="s">
        <v>153</v>
      </c>
      <c r="B225" s="12"/>
      <c r="C225" s="13" t="s">
        <v>154</v>
      </c>
      <c r="D225" s="18">
        <f>D226+D231</f>
        <v>106000</v>
      </c>
      <c r="E225" s="18">
        <f>E226+E231</f>
        <v>110360</v>
      </c>
      <c r="F225" s="18">
        <f>F226+F231</f>
        <v>35142</v>
      </c>
      <c r="G225" s="72">
        <f t="shared" si="10"/>
        <v>31.843059079376584</v>
      </c>
      <c r="H225" s="61">
        <f t="shared" si="9"/>
        <v>0.11702997232102286</v>
      </c>
      <c r="I225" s="57"/>
      <c r="K225" s="64"/>
      <c r="L225" s="9"/>
    </row>
    <row r="226" spans="1:12" ht="15" customHeight="1">
      <c r="A226" s="24"/>
      <c r="B226" s="15" t="s">
        <v>155</v>
      </c>
      <c r="C226" s="16" t="s">
        <v>156</v>
      </c>
      <c r="D226" s="19">
        <f>D229</f>
        <v>46000</v>
      </c>
      <c r="E226" s="19">
        <v>50360</v>
      </c>
      <c r="F226" s="19">
        <v>15142</v>
      </c>
      <c r="G226" s="67">
        <f t="shared" si="10"/>
        <v>30.067513899920574</v>
      </c>
      <c r="H226" s="68">
        <f t="shared" si="9"/>
        <v>0.05042592455992625</v>
      </c>
      <c r="I226" s="57"/>
      <c r="K226" s="64"/>
      <c r="L226" s="9"/>
    </row>
    <row r="227" spans="1:12" ht="15" customHeight="1">
      <c r="A227" s="24"/>
      <c r="B227" s="15"/>
      <c r="C227" s="16" t="s">
        <v>174</v>
      </c>
      <c r="D227" s="19">
        <v>27000</v>
      </c>
      <c r="E227" s="19">
        <v>27000</v>
      </c>
      <c r="F227" s="19">
        <v>2900</v>
      </c>
      <c r="G227" s="67">
        <f t="shared" si="10"/>
        <v>10.74074074074074</v>
      </c>
      <c r="H227" s="68">
        <f t="shared" si="9"/>
        <v>0.009657586925359007</v>
      </c>
      <c r="I227" s="57"/>
      <c r="K227" s="64"/>
      <c r="L227" s="9"/>
    </row>
    <row r="228" spans="1:12" ht="15" customHeight="1">
      <c r="A228" s="24"/>
      <c r="B228" s="15"/>
      <c r="C228" s="16" t="s">
        <v>217</v>
      </c>
      <c r="D228" s="19">
        <v>0</v>
      </c>
      <c r="E228" s="19">
        <v>0</v>
      </c>
      <c r="F228" s="19">
        <v>0</v>
      </c>
      <c r="G228" s="67">
        <v>0</v>
      </c>
      <c r="H228" s="68">
        <f t="shared" si="9"/>
        <v>0</v>
      </c>
      <c r="I228" s="57"/>
      <c r="K228" s="64"/>
      <c r="L228" s="9"/>
    </row>
    <row r="229" spans="1:12" ht="15" customHeight="1">
      <c r="A229" s="24"/>
      <c r="B229" s="15"/>
      <c r="C229" s="16" t="s">
        <v>16</v>
      </c>
      <c r="D229" s="19">
        <v>46000</v>
      </c>
      <c r="E229" s="19">
        <v>50360</v>
      </c>
      <c r="F229" s="19">
        <v>15142</v>
      </c>
      <c r="G229" s="67">
        <f t="shared" si="10"/>
        <v>30.067513899920574</v>
      </c>
      <c r="H229" s="68">
        <f t="shared" si="9"/>
        <v>0.05042592455992625</v>
      </c>
      <c r="I229" s="57"/>
      <c r="K229" s="64"/>
      <c r="L229" s="9"/>
    </row>
    <row r="230" spans="1:12" ht="15" customHeight="1">
      <c r="A230" s="24"/>
      <c r="B230" s="15"/>
      <c r="C230" s="16" t="s">
        <v>227</v>
      </c>
      <c r="D230" s="19">
        <v>2500</v>
      </c>
      <c r="E230" s="19">
        <v>6860</v>
      </c>
      <c r="F230" s="19">
        <v>6860</v>
      </c>
      <c r="G230" s="67">
        <f t="shared" si="10"/>
        <v>100</v>
      </c>
      <c r="H230" s="68">
        <f t="shared" si="9"/>
        <v>0.022845188382056136</v>
      </c>
      <c r="I230" s="57"/>
      <c r="K230" s="64"/>
      <c r="L230" s="9"/>
    </row>
    <row r="231" spans="1:12" ht="15" customHeight="1">
      <c r="A231" s="24"/>
      <c r="B231" s="15" t="s">
        <v>157</v>
      </c>
      <c r="C231" s="16" t="s">
        <v>158</v>
      </c>
      <c r="D231" s="19">
        <f>D232</f>
        <v>60000</v>
      </c>
      <c r="E231" s="19">
        <f>E232</f>
        <v>60000</v>
      </c>
      <c r="F231" s="19">
        <f>F232</f>
        <v>20000</v>
      </c>
      <c r="G231" s="67">
        <f t="shared" si="10"/>
        <v>33.33333333333333</v>
      </c>
      <c r="H231" s="68">
        <f t="shared" si="9"/>
        <v>0.0666040477610966</v>
      </c>
      <c r="I231" s="57"/>
      <c r="K231" s="64"/>
      <c r="L231" s="9"/>
    </row>
    <row r="232" spans="1:12" ht="15" customHeight="1">
      <c r="A232" s="24"/>
      <c r="B232" s="15"/>
      <c r="C232" s="16" t="s">
        <v>16</v>
      </c>
      <c r="D232" s="19">
        <v>60000</v>
      </c>
      <c r="E232" s="19">
        <v>60000</v>
      </c>
      <c r="F232" s="19">
        <f>F233</f>
        <v>20000</v>
      </c>
      <c r="G232" s="67">
        <f t="shared" si="10"/>
        <v>33.33333333333333</v>
      </c>
      <c r="H232" s="68">
        <f t="shared" si="9"/>
        <v>0.0666040477610966</v>
      </c>
      <c r="I232" s="57"/>
      <c r="K232" s="64"/>
      <c r="L232" s="9"/>
    </row>
    <row r="233" spans="1:12" ht="30" customHeight="1">
      <c r="A233" s="26"/>
      <c r="B233" s="11"/>
      <c r="C233" s="50" t="s">
        <v>229</v>
      </c>
      <c r="D233" s="19">
        <v>60000</v>
      </c>
      <c r="E233" s="19">
        <v>60000</v>
      </c>
      <c r="F233" s="19">
        <v>20000</v>
      </c>
      <c r="G233" s="67">
        <f t="shared" si="10"/>
        <v>33.33333333333333</v>
      </c>
      <c r="H233" s="68">
        <f t="shared" si="9"/>
        <v>0.0666040477610966</v>
      </c>
      <c r="I233" s="57"/>
      <c r="K233" s="64"/>
      <c r="L233" s="9"/>
    </row>
    <row r="234" spans="1:12" ht="15" customHeight="1">
      <c r="A234" s="23" t="s">
        <v>159</v>
      </c>
      <c r="B234" s="12"/>
      <c r="C234" s="13" t="s">
        <v>223</v>
      </c>
      <c r="D234" s="18">
        <f>D235</f>
        <v>104000</v>
      </c>
      <c r="E234" s="18">
        <f>E235</f>
        <v>104000</v>
      </c>
      <c r="F234" s="18">
        <f>F235</f>
        <v>54989</v>
      </c>
      <c r="G234" s="72">
        <f t="shared" si="10"/>
        <v>52.87403846153846</v>
      </c>
      <c r="H234" s="61">
        <f t="shared" si="9"/>
        <v>0.18312449911674708</v>
      </c>
      <c r="I234" s="57"/>
      <c r="K234" s="64"/>
      <c r="L234" s="9"/>
    </row>
    <row r="235" spans="1:12" ht="15" customHeight="1">
      <c r="A235" s="24"/>
      <c r="B235" s="15" t="s">
        <v>161</v>
      </c>
      <c r="C235" s="16" t="s">
        <v>224</v>
      </c>
      <c r="D235" s="19">
        <v>104000</v>
      </c>
      <c r="E235" s="19">
        <v>104000</v>
      </c>
      <c r="F235" s="19">
        <f>F236</f>
        <v>54989</v>
      </c>
      <c r="G235" s="67">
        <f t="shared" si="10"/>
        <v>52.87403846153846</v>
      </c>
      <c r="H235" s="68">
        <f t="shared" si="9"/>
        <v>0.18312449911674708</v>
      </c>
      <c r="I235" s="57"/>
      <c r="K235" s="64"/>
      <c r="L235" s="9"/>
    </row>
    <row r="236" spans="1:12" ht="15" customHeight="1">
      <c r="A236" s="24"/>
      <c r="B236" s="15"/>
      <c r="C236" s="16" t="s">
        <v>16</v>
      </c>
      <c r="D236" s="19">
        <v>104000</v>
      </c>
      <c r="E236" s="19">
        <v>104000</v>
      </c>
      <c r="F236" s="19">
        <v>54989</v>
      </c>
      <c r="G236" s="67">
        <f t="shared" si="10"/>
        <v>52.87403846153846</v>
      </c>
      <c r="H236" s="68">
        <f t="shared" si="9"/>
        <v>0.18312449911674708</v>
      </c>
      <c r="I236" s="57"/>
      <c r="K236" s="64"/>
      <c r="L236" s="9"/>
    </row>
    <row r="237" spans="1:12" ht="15" customHeight="1">
      <c r="A237" s="24"/>
      <c r="B237" s="15"/>
      <c r="C237" s="16" t="s">
        <v>163</v>
      </c>
      <c r="D237" s="19">
        <v>80000</v>
      </c>
      <c r="E237" s="19">
        <v>80000</v>
      </c>
      <c r="F237" s="19">
        <v>44000</v>
      </c>
      <c r="G237" s="67">
        <f t="shared" si="10"/>
        <v>55.00000000000001</v>
      </c>
      <c r="H237" s="68">
        <f t="shared" si="9"/>
        <v>0.14652890507441252</v>
      </c>
      <c r="I237" s="57"/>
      <c r="K237" s="64"/>
      <c r="L237" s="9"/>
    </row>
    <row r="238" spans="1:12" ht="15" customHeight="1">
      <c r="A238" s="23"/>
      <c r="B238" s="12"/>
      <c r="C238" s="13" t="s">
        <v>164</v>
      </c>
      <c r="D238" s="18">
        <f>D8+D13+D20+D32+D38+D42+D54+D75+D85+D94+D132+D138+D167+D176+D225+D234+D88+D218</f>
        <v>61568503</v>
      </c>
      <c r="E238" s="18">
        <f>E8+E13+E20+E32+E38+E42+E54+E75+E85+E94+E132+E138+E167+E176+E225+E234+E88+E218</f>
        <v>66873178</v>
      </c>
      <c r="F238" s="18">
        <f>F8+F13+F20+F32+F38+F42+F54+F75+F85+F94+F132+F138+F167+F176+F225+F234+F88+F218</f>
        <v>30028205</v>
      </c>
      <c r="G238" s="72">
        <f t="shared" si="10"/>
        <v>44.90321216676737</v>
      </c>
      <c r="H238" s="61">
        <f t="shared" si="9"/>
        <v>100</v>
      </c>
      <c r="I238" s="57"/>
      <c r="K238" s="64"/>
      <c r="L238" s="9"/>
    </row>
    <row r="239" spans="1:12" ht="15" customHeight="1">
      <c r="A239" s="24"/>
      <c r="B239" s="15"/>
      <c r="C239" s="16" t="s">
        <v>165</v>
      </c>
      <c r="D239" s="20">
        <f>D10+D15+D19+D22+D26+D34+D40+D44+D48+D52+D56+D60+D64+D69+D73+D77+D79+D83+D87+D96+D101+D106+D112+D114+D119+D123+D127+D134+D137+D140+D146+D152+D158+D163+D166+D169+D172+D178+D183+D187+D191+D197+D200+D204+D209+D214+D216+D229+D232+D236+D129+D81+D50+D219+D222+D28+D90+D91+D93+D92</f>
        <v>60391853</v>
      </c>
      <c r="E239" s="20">
        <f>E10+E15+E19+E22+E26+E34+E40+E44+E48+E52+E56+E60+E64+E69+E73+E77+E79+E83+E87+E96+E101+E106+E112+E114+E119+E123+E127+E134+E137+E140+E146+E152+E158+E163+E166+E169+E172+E178+E183+E187+E191+E197+E200+E204+E209+E214+E216+E229+E232+E236+E129+E81+E50+E219+E222+E28+E90+E91+E93+E92</f>
        <v>59601880</v>
      </c>
      <c r="F239" s="20">
        <f>F10+F15+F19+F22+F26+F34+F40+F44+F48+F52+F56+F60+F64+F69+F73+F77+F79+F83+F87+F96+F101+F106+F112+F114+F119+F123+F127+F134+F137+F140+F146+F152+F158+F163+F166+F169+F172+F178+F183+F187+F191+F197+F200+F204+F209+F214+F216+F229+F232+F236+F129+F81+F50+F219+F222+F28+F90+F91+F93+F92</f>
        <v>29915728</v>
      </c>
      <c r="G239" s="67">
        <f t="shared" si="10"/>
        <v>50.192591240410536</v>
      </c>
      <c r="H239" s="68">
        <f t="shared" si="9"/>
        <v>99.62542882599875</v>
      </c>
      <c r="I239" s="57"/>
      <c r="K239" s="64"/>
      <c r="L239" s="9"/>
    </row>
    <row r="240" spans="1:12" ht="15" customHeight="1">
      <c r="A240" s="24"/>
      <c r="B240" s="15"/>
      <c r="C240" s="16" t="s">
        <v>219</v>
      </c>
      <c r="D240" s="20">
        <f>D16+D35+D41+D53+D57+D65+D97+D102+D107+D116+D120+D124+D130+D141+D147+D153+D159+D173+D179+D184+D188+D192+D201+D205+D211+D228+D70+D30+D45</f>
        <v>35103675</v>
      </c>
      <c r="E240" s="20">
        <f>E16+E35+E41+E53+E57+E65+E97+E102+E107+E116+E120+E124+E130+E141+E147+E153+E159+E173+E179+E184+E188+E192+E201+E205+E211+E228+E70+E30+E45</f>
        <v>33504247</v>
      </c>
      <c r="F240" s="20">
        <f>F16+F35+F41+F53+F57+F65+F97+F102+F107+F116+F120+F124+F130+F141+F147+F153+F159+F173+F179+F184+F188+F192+F201+F205+F211+F228+F70+F30+F45</f>
        <v>16533078.66</v>
      </c>
      <c r="G240" s="67">
        <f t="shared" si="10"/>
        <v>49.34621768995435</v>
      </c>
      <c r="H240" s="68">
        <f t="shared" si="9"/>
        <v>55.05849803543036</v>
      </c>
      <c r="I240" s="57"/>
      <c r="K240" s="64"/>
      <c r="L240" s="9"/>
    </row>
    <row r="241" spans="1:12" ht="15" customHeight="1">
      <c r="A241" s="24"/>
      <c r="B241" s="15"/>
      <c r="C241" s="16" t="s">
        <v>167</v>
      </c>
      <c r="D241" s="20">
        <f>D24+D98+D110+D142+D148+D154+D164+D170+D202+D233+D237+D227+D221+D194+D37+D224</f>
        <v>4729481</v>
      </c>
      <c r="E241" s="20">
        <f>E24+E98+E110+E142+E148+E154+E164+E170+E202+E233+E237+E227+E221+E194+E37+E224</f>
        <v>4803948</v>
      </c>
      <c r="F241" s="20">
        <f>F24+F98+F110+F142+F148+F154+F164+F170+F202+F233+F237+F227+F221+F194+F37+F224</f>
        <v>2778791</v>
      </c>
      <c r="G241" s="67">
        <f t="shared" si="10"/>
        <v>57.84390255681369</v>
      </c>
      <c r="H241" s="68">
        <f t="shared" si="9"/>
        <v>9.253936424105271</v>
      </c>
      <c r="I241" s="57"/>
      <c r="K241" s="64"/>
      <c r="L241" s="9"/>
    </row>
    <row r="242" spans="1:12" ht="15" customHeight="1">
      <c r="A242" s="24"/>
      <c r="B242" s="15"/>
      <c r="C242" s="16" t="s">
        <v>227</v>
      </c>
      <c r="D242" s="20">
        <f>D17+D31+D46+D58+D67+D74+D99+D103+D108+D117+D121+D125+D131+D143+D150+D155+D175+D181+D185+D189+D195+D198+D207+D212+D217+D230+D161+D62</f>
        <v>2236324</v>
      </c>
      <c r="E242" s="20">
        <f>E17+E31+E46+E58+E67+E74+E99+E103+E108+E117+E121+E125+E131+E143+E150+E155+E175+E181+E185+E189+E195+E198+E207+E212+E217+E230+E161+E62</f>
        <v>2199172</v>
      </c>
      <c r="F242" s="20">
        <f>F17+F31+F46+F58+F67+F74+F99+F103+F108+F117+F121+F125+F131+F143+F150+F155+F175+F181+F185+F189+F195+F198+F207+F212+F217+F230+F161+F62</f>
        <v>1070171</v>
      </c>
      <c r="G242" s="67">
        <f t="shared" si="10"/>
        <v>48.662451140702046</v>
      </c>
      <c r="H242" s="68">
        <f t="shared" si="9"/>
        <v>3.5638860198270264</v>
      </c>
      <c r="I242" s="57"/>
      <c r="K242" s="64"/>
      <c r="L242" s="9"/>
    </row>
    <row r="243" spans="1:12" ht="30" customHeight="1">
      <c r="A243" s="24"/>
      <c r="B243" s="15"/>
      <c r="C243" s="15" t="s">
        <v>230</v>
      </c>
      <c r="D243" s="20">
        <f>D71+D160+D36</f>
        <v>277695</v>
      </c>
      <c r="E243" s="20">
        <f>E71+E160+E36+E156</f>
        <v>703395</v>
      </c>
      <c r="F243" s="20">
        <f>F71+F160+F36</f>
        <v>322795</v>
      </c>
      <c r="G243" s="67">
        <f t="shared" si="10"/>
        <v>45.89100007819219</v>
      </c>
      <c r="H243" s="68">
        <f t="shared" si="9"/>
        <v>1.074972679852159</v>
      </c>
      <c r="I243" s="57"/>
      <c r="K243" s="64"/>
      <c r="L243" s="9"/>
    </row>
    <row r="244" spans="1:12" ht="15" customHeight="1">
      <c r="A244" s="24"/>
      <c r="B244" s="15"/>
      <c r="C244" s="16" t="s">
        <v>168</v>
      </c>
      <c r="D244" s="20">
        <f>D85</f>
        <v>1100000</v>
      </c>
      <c r="E244" s="20">
        <f>E85</f>
        <v>1106000</v>
      </c>
      <c r="F244" s="20">
        <f>F85</f>
        <v>413943</v>
      </c>
      <c r="G244" s="67">
        <f t="shared" si="10"/>
        <v>37.42703435804702</v>
      </c>
      <c r="H244" s="68">
        <f t="shared" si="9"/>
        <v>1.3785139671185807</v>
      </c>
      <c r="I244" s="57"/>
      <c r="K244" s="64"/>
      <c r="L244" s="9"/>
    </row>
    <row r="245" spans="1:12" ht="33" customHeight="1">
      <c r="A245" s="24"/>
      <c r="B245" s="15"/>
      <c r="C245" s="48" t="s">
        <v>222</v>
      </c>
      <c r="D245" s="20">
        <f>D93</f>
        <v>121000</v>
      </c>
      <c r="E245" s="20">
        <f>E93</f>
        <v>57506</v>
      </c>
      <c r="F245" s="20">
        <v>0</v>
      </c>
      <c r="G245" s="67">
        <f t="shared" si="10"/>
        <v>0</v>
      </c>
      <c r="H245" s="68">
        <f t="shared" si="9"/>
        <v>0</v>
      </c>
      <c r="I245" s="57"/>
      <c r="K245" s="64"/>
      <c r="L245" s="9"/>
    </row>
    <row r="246" spans="1:12" ht="15" customHeight="1">
      <c r="A246" s="24"/>
      <c r="B246" s="15"/>
      <c r="C246" s="48" t="s">
        <v>234</v>
      </c>
      <c r="D246" s="20">
        <f>D92</f>
        <v>40000</v>
      </c>
      <c r="E246" s="20">
        <f>E92</f>
        <v>0</v>
      </c>
      <c r="F246" s="20">
        <v>0</v>
      </c>
      <c r="G246" s="67">
        <v>0</v>
      </c>
      <c r="H246" s="68">
        <f t="shared" si="9"/>
        <v>0</v>
      </c>
      <c r="I246" s="57"/>
      <c r="K246" s="64"/>
      <c r="L246" s="9"/>
    </row>
    <row r="247" spans="1:12" ht="15" customHeight="1">
      <c r="A247" s="24"/>
      <c r="B247" s="15"/>
      <c r="C247" s="48" t="s">
        <v>201</v>
      </c>
      <c r="D247" s="20">
        <f>D91</f>
        <v>100000</v>
      </c>
      <c r="E247" s="20">
        <f>E91</f>
        <v>44044</v>
      </c>
      <c r="F247" s="20">
        <v>0</v>
      </c>
      <c r="G247" s="67">
        <f t="shared" si="10"/>
        <v>0</v>
      </c>
      <c r="H247" s="68">
        <f t="shared" si="9"/>
        <v>0</v>
      </c>
      <c r="I247" s="57"/>
      <c r="K247" s="64"/>
      <c r="L247" s="9"/>
    </row>
    <row r="248" spans="1:12" ht="15" customHeight="1">
      <c r="A248" s="24"/>
      <c r="B248" s="15"/>
      <c r="C248" s="52" t="s">
        <v>202</v>
      </c>
      <c r="D248" s="20">
        <f>D90</f>
        <v>97832</v>
      </c>
      <c r="E248" s="20">
        <f>E90</f>
        <v>35370</v>
      </c>
      <c r="F248" s="20">
        <v>0</v>
      </c>
      <c r="G248" s="67">
        <f t="shared" si="10"/>
        <v>0</v>
      </c>
      <c r="H248" s="68">
        <f t="shared" si="9"/>
        <v>0</v>
      </c>
      <c r="I248" s="57"/>
      <c r="K248" s="64"/>
      <c r="L248" s="9"/>
    </row>
    <row r="249" spans="1:11" ht="17.25" customHeight="1" thickBot="1">
      <c r="A249" s="27"/>
      <c r="B249" s="28"/>
      <c r="C249" s="51" t="s">
        <v>226</v>
      </c>
      <c r="D249" s="32">
        <f>D104+D180+F245+D23+D66+D149+D174+D135+D109+D206+D27+D61+D193+D144+D12</f>
        <v>1176650</v>
      </c>
      <c r="E249" s="32">
        <f>E104+E180+E23+E66+E149+E174+E135+E109+E206+E27+E61+E193+E144+E12+E84</f>
        <v>7271298</v>
      </c>
      <c r="F249" s="32">
        <f>F104+F180+F23+F66+F149+F174+F135+F109+F206+F27+F61+F193+F144+F12+F84</f>
        <v>112477</v>
      </c>
      <c r="G249" s="73">
        <f>F249/E249*100</f>
        <v>1.5468627472013936</v>
      </c>
      <c r="H249" s="71">
        <f t="shared" si="9"/>
        <v>0.3745711740012432</v>
      </c>
      <c r="I249" s="57"/>
      <c r="K249" s="64"/>
    </row>
    <row r="250" spans="4:11" ht="12.75">
      <c r="D250" s="8"/>
      <c r="E250" s="8"/>
      <c r="F250" s="8"/>
      <c r="G250" s="8"/>
      <c r="H250" s="8"/>
      <c r="I250" s="8"/>
      <c r="K250" s="64"/>
    </row>
    <row r="251" spans="1:11" ht="39.75" customHeight="1">
      <c r="A251" s="59" t="s">
        <v>220</v>
      </c>
      <c r="B251" s="86" t="s">
        <v>225</v>
      </c>
      <c r="C251" s="86"/>
      <c r="D251" s="63"/>
      <c r="E251" s="63"/>
      <c r="F251" s="63"/>
      <c r="G251" s="60"/>
      <c r="H251" s="8"/>
      <c r="I251" s="8"/>
      <c r="K251" s="64"/>
    </row>
    <row r="252" spans="4:11" ht="12.75">
      <c r="D252" s="8"/>
      <c r="E252" s="8"/>
      <c r="F252" s="8"/>
      <c r="G252" s="8"/>
      <c r="H252" s="8"/>
      <c r="I252" s="8"/>
      <c r="K252" s="64"/>
    </row>
    <row r="253" spans="4:11" ht="12.75">
      <c r="D253" s="8"/>
      <c r="E253" s="8"/>
      <c r="F253" s="8"/>
      <c r="G253" s="8"/>
      <c r="H253" s="8"/>
      <c r="I253" s="8"/>
      <c r="K253" s="64"/>
    </row>
    <row r="254" spans="4:11" ht="12.75">
      <c r="D254" s="8"/>
      <c r="E254" s="8"/>
      <c r="F254" s="8"/>
      <c r="G254" s="8"/>
      <c r="H254" s="8"/>
      <c r="I254" s="8"/>
      <c r="K254" s="64"/>
    </row>
    <row r="255" spans="4:11" ht="12.75">
      <c r="D255" s="8"/>
      <c r="E255" s="8"/>
      <c r="F255" s="8"/>
      <c r="G255" s="8"/>
      <c r="H255" s="8"/>
      <c r="I255" s="8"/>
      <c r="K255" s="64"/>
    </row>
    <row r="256" spans="4:11" ht="12.75">
      <c r="D256" s="8"/>
      <c r="E256" s="8"/>
      <c r="F256" s="8"/>
      <c r="G256" s="8"/>
      <c r="H256" s="8"/>
      <c r="I256" s="8"/>
      <c r="K256" s="64"/>
    </row>
    <row r="257" spans="4:11" ht="12.75">
      <c r="D257" s="8"/>
      <c r="E257" s="8"/>
      <c r="F257" s="8"/>
      <c r="G257" s="8"/>
      <c r="H257" s="8"/>
      <c r="I257" s="8"/>
      <c r="K257" s="64"/>
    </row>
    <row r="258" spans="4:11" ht="12.75">
      <c r="D258" s="8"/>
      <c r="E258" s="8"/>
      <c r="F258" s="8"/>
      <c r="G258" s="8"/>
      <c r="H258" s="8"/>
      <c r="I258" s="8"/>
      <c r="K258" s="64"/>
    </row>
    <row r="259" spans="4:11" ht="12.75">
      <c r="D259" s="8"/>
      <c r="E259" s="8"/>
      <c r="F259" s="8"/>
      <c r="G259" s="8"/>
      <c r="H259" s="8"/>
      <c r="I259" s="8"/>
      <c r="K259" s="64"/>
    </row>
    <row r="260" spans="3:11" ht="12.75">
      <c r="C260" s="65"/>
      <c r="D260" s="8"/>
      <c r="E260" s="8"/>
      <c r="F260" s="8"/>
      <c r="G260" s="8"/>
      <c r="H260" s="8"/>
      <c r="I260" s="8"/>
      <c r="K260" s="64"/>
    </row>
    <row r="261" spans="4:11" ht="12.75">
      <c r="D261" s="8"/>
      <c r="E261" s="8"/>
      <c r="F261" s="8"/>
      <c r="G261" s="8"/>
      <c r="H261" s="8"/>
      <c r="I261" s="8"/>
      <c r="K261" s="64"/>
    </row>
    <row r="262" ht="12.75">
      <c r="K262" s="64"/>
    </row>
    <row r="263" ht="12.75">
      <c r="K263" s="64"/>
    </row>
    <row r="264" ht="12.75">
      <c r="K264" s="64"/>
    </row>
    <row r="265" ht="12.75">
      <c r="K265" s="64"/>
    </row>
    <row r="266" ht="12.75">
      <c r="K266" s="64"/>
    </row>
    <row r="267" ht="12.75">
      <c r="K267" s="64"/>
    </row>
    <row r="268" ht="12.75">
      <c r="K268" s="64"/>
    </row>
    <row r="269" ht="12.75">
      <c r="K269" s="64"/>
    </row>
    <row r="270" ht="12.75">
      <c r="K270" s="64"/>
    </row>
    <row r="271" ht="12.75">
      <c r="K271" s="64"/>
    </row>
    <row r="272" ht="12.75">
      <c r="K272" s="64"/>
    </row>
    <row r="273" ht="12.75">
      <c r="K273" s="64"/>
    </row>
    <row r="274" ht="12.75">
      <c r="K274" s="64"/>
    </row>
    <row r="275" ht="12.75">
      <c r="K275" s="64"/>
    </row>
    <row r="276" ht="12.75">
      <c r="K276" s="64"/>
    </row>
    <row r="277" ht="12.75">
      <c r="K277" s="64"/>
    </row>
    <row r="278" ht="12.75">
      <c r="K278" s="64"/>
    </row>
  </sheetData>
  <sheetProtection/>
  <mergeCells count="11">
    <mergeCell ref="B251:C251"/>
    <mergeCell ref="B4:B6"/>
    <mergeCell ref="A4:A6"/>
    <mergeCell ref="C3:H3"/>
    <mergeCell ref="H4:H6"/>
    <mergeCell ref="C4:C6"/>
    <mergeCell ref="D4:D6"/>
    <mergeCell ref="E4:E6"/>
    <mergeCell ref="F4:F6"/>
    <mergeCell ref="A2:H2"/>
    <mergeCell ref="G4:G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&amp;RTabela 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91"/>
      <c r="E1" s="91"/>
      <c r="F1" s="91"/>
      <c r="G1" s="91"/>
    </row>
    <row r="2" ht="12.75">
      <c r="E2" s="5"/>
    </row>
    <row r="3" ht="12.75">
      <c r="E3" s="5"/>
    </row>
    <row r="4" spans="5:6" ht="12.75">
      <c r="E4" s="92"/>
      <c r="F4" s="92"/>
    </row>
    <row r="5" spans="3:6" ht="14.25">
      <c r="C5" s="85" t="s">
        <v>195</v>
      </c>
      <c r="D5" s="85"/>
      <c r="E5" s="85"/>
      <c r="F5" s="6"/>
    </row>
    <row r="6" spans="3:5" ht="14.25">
      <c r="C6" s="85" t="s">
        <v>177</v>
      </c>
      <c r="D6" s="85"/>
      <c r="E6" s="85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93" t="s">
        <v>187</v>
      </c>
      <c r="E10" s="22"/>
      <c r="F10" s="1"/>
      <c r="G10" s="93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94"/>
      <c r="E11" s="2" t="s">
        <v>187</v>
      </c>
      <c r="F11" s="2" t="s">
        <v>180</v>
      </c>
      <c r="G11" s="94"/>
    </row>
    <row r="12" spans="1:7" ht="13.5" thickBot="1">
      <c r="A12" s="3"/>
      <c r="B12" s="3"/>
      <c r="C12" s="3"/>
      <c r="D12" s="95"/>
      <c r="E12" s="43" t="s">
        <v>179</v>
      </c>
      <c r="F12" s="4" t="s">
        <v>196</v>
      </c>
      <c r="G12" s="95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2013-08-02T12:56:31Z</cp:lastPrinted>
  <dcterms:created xsi:type="dcterms:W3CDTF">2005-11-08T10:40:11Z</dcterms:created>
  <dcterms:modified xsi:type="dcterms:W3CDTF">2013-08-14T10:11:04Z</dcterms:modified>
  <cp:category/>
  <cp:version/>
  <cp:contentType/>
  <cp:contentStatus/>
</cp:coreProperties>
</file>