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<sst xmlns="http://schemas.openxmlformats.org/spreadsheetml/2006/main" count="334" uniqueCount="155">
  <si>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</si>
  <si>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</si>
  <si>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</si>
  <si>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</si>
  <si>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</si>
  <si>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</si>
  <si>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</si>
  <si>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</si>
  <si>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</si>
  <si>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</si>
  <si>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</si>
  <si>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</si>
  <si>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</si>
  <si>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</si>
  <si>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</si>
  <si>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</si>
  <si>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</si>
  <si>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</si>
  <si>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</si>
  <si>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</si>
  <si>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</si>
  <si>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</si>
  <si>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</si>
  <si>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</si>
  <si>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</si>
  <si>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</si>
  <si>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</si>
  <si>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</si>
  <si>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</si>
  <si>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</si>
  <si>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</si>
  <si>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</si>
  <si>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</si>
  <si>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</si>
  <si>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</si>
  <si>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</si>
  <si>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</si>
  <si>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</si>
  <si>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</si>
  <si>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</si>
  <si>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</si>
  <si>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</si>
  <si>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</si>
  <si>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</si>
  <si>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</si>
  <si>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</si>
  <si>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</si>
  <si>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</si>
  <si>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</si>
  <si>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</si>
  <si>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</si>
  <si>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</si>
  <si>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</si>
  <si>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</si>
  <si>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</si>
  <si>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</si>
  <si>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</si>
  <si>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</si>
  <si>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</si>
  <si>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</si>
  <si>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</si>
  <si>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</si>
  <si>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</si>
  <si>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</si>
  <si>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</si>
  <si>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</si>
  <si>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</si>
  <si>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</si>
  <si>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</si>
  <si>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</si>
  <si>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</si>
  <si>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</si>
  <si>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</si>
  <si>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</si>
  <si>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</si>
  <si>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</si>
  <si>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</si>
  <si>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</si>
  <si>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</si>
  <si>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</si>
  <si>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</si>
  <si>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</si>
  <si>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</si>
  <si>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</si>
  <si>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</si>
  <si>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</si>
  <si>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</si>
  <si>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</si>
  <si>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</si>
  <si>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</si>
  <si>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</si>
  <si>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</si>
  <si>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</si>
  <si>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</si>
  <si>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</si>
  <si>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</si>
  <si>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</si>
  <si>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</si>
  <si>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</si>
  <si>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</si>
  <si>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</si>
  <si>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</si>
  <si>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</si>
  <si>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</si>
  <si>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</si>
  <si>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</si>
  <si>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</si>
  <si>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</si>
  <si>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</si>
  <si>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Środki nadofinansowanie  własnych zadań bieżących  gmin (związków gmin),powiatów (związków powiatów), samorządów województw,pozyskane z innych żródeł.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</si>
  <si>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</si>
  <si>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</si>
  <si>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</si>
  <si>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</si>
  <si>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</si>
  <si>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         dochody majatkowe</t>
  </si>
  <si>
    <t xml:space="preserve">                                    z tego: dochody bieżące</t>
  </si>
  <si>
    <t>Dotacje celowe w ramach programów finansowanych z udziałem środków europejskich oraz środków...</t>
  </si>
  <si>
    <t>Udział % w dochodach ogółem</t>
  </si>
  <si>
    <t>Obrona cywilna</t>
  </si>
  <si>
    <t>O927</t>
  </si>
  <si>
    <t>Pozostałe odsetki…</t>
  </si>
  <si>
    <t>Środki otrzymane od pozostałych jednostek zaliczanych do sektora finansów publicznych na realizację   zadań bieżących jednostek zaliczanych  do sektora finan.publiczn.</t>
  </si>
  <si>
    <t xml:space="preserve">                             WEDŁUG ŹRÓDEŁ I DZIAŁÓW KLASYFIKACJI BUDŻETOWEJ </t>
  </si>
  <si>
    <t>O1042</t>
  </si>
  <si>
    <t>Wyłączenie z produkcji gruntów rolnych</t>
  </si>
  <si>
    <t>Dotacja celowa otrzymana  z tytułu pomocy finansowej udzielonej między jednostkami samorządu terytorialnego  na dofinansowanie własnych zadań inwestycyjnych i zakupów  inwestycyjnych</t>
  </si>
  <si>
    <t>Wpłaty z tytułu odpłatnego nabycia  prawa własnosci  oraz prawa użytkowania  wieczystego nieruchomości</t>
  </si>
  <si>
    <t>Środki na dofinansowanie  własnych zadań bieżących  gmin (związków gmin),powiatów (związków powiatów), samorządów województw,pozyskane z innych żródeł.</t>
  </si>
  <si>
    <t>Środki otrzymane od pozostałych jednostek zaliczanych do sektora finansów publicznych na finansowanie lub dofinansowanie  kosztów realizacji  inwestycji  i zakupów inwestycyjnych jednostek zaliczanych do sektora finansów publicznych</t>
  </si>
  <si>
    <t>Plan na 2013 rok wg uchwały budżetowej</t>
  </si>
  <si>
    <t>Plan po zmiananch</t>
  </si>
  <si>
    <t>Dotacje celowe  otrzymane z budżetu państwa na realizację inwestycji i zakupów inwestycyjnych własnych powiatu</t>
  </si>
  <si>
    <t xml:space="preserve">Pozostałą działalność </t>
  </si>
  <si>
    <t>TURYSTYKA</t>
  </si>
  <si>
    <t>Zadania w zakresie upowszechniania turystyki</t>
  </si>
  <si>
    <t>Dotacje celowe w ramach programó finansowanych z udziałem środków  europejskich oraz środków o których mowa  w art.5 ust.1 pkt 3 oraz ust 3 pkt 5 i 6 ustawy ,lub płatności w ramach budżetów europejskich</t>
  </si>
  <si>
    <t xml:space="preserve">Pozostała działalność </t>
  </si>
  <si>
    <t>Otrzymane spadki,zapisy i darowizny w postaci pieniężnej</t>
  </si>
  <si>
    <t>Dotacje celowe otrzymane z budżetu  państwa na realizację bieżących zadań powiatu</t>
  </si>
  <si>
    <t>Srodki na dofinansowanie  własnych zadań bieżących gmin (związków gmin),powiatów (zwiazków powiatów), samorządów województw,pozyskane z innych źródeł</t>
  </si>
  <si>
    <t>% (kol 7:6)</t>
  </si>
  <si>
    <t>O680</t>
  </si>
  <si>
    <t>O870</t>
  </si>
  <si>
    <t>Wpływy od rodziców  z tytułu odpłatności za utrzymanie dzieci (wychowanków) w placówkach opiekuńczo-wychowawczych i w rodzinach zastępczych</t>
  </si>
  <si>
    <t>Wpływy z wpłat gmin i powiatów na rzecz innych jst oraz związków gmin lub związków powiatów na dofinansowanie zadań bieżących</t>
  </si>
  <si>
    <t>Wpływy z wpłat gmin i powiatów na rzecz innych jednostek samorządu  terytorialnego oraz związków gmin lub związków powiatów na dofinansowanie zadań  bieżących</t>
  </si>
  <si>
    <t>Wpływy ze sprzedaży składników majątkowych</t>
  </si>
  <si>
    <t xml:space="preserve">                            DOCHODY  POWIATU  PLANOWANE DO REALIZACJI I WYKONANE W     2013 ROKU</t>
  </si>
  <si>
    <t>Wykonanie na 31.12.2013</t>
  </si>
  <si>
    <t>Dotacje celowe otrzymane z budżetu państwa na inwestycje i zakupy inwestycyjne z zakresu administracji rządowej oraz inne zadania  zlecone ustawami  realizowane przez powiat</t>
  </si>
  <si>
    <t xml:space="preserve">Uzupełnienie  subwencji ogólnej  dla jednostek samorządu terytorialnego </t>
  </si>
  <si>
    <t>Środki na uzupełnienie dochodów powiatu</t>
  </si>
  <si>
    <t>Dotacje celowe otrzymane z budżetu państwa  na zadania bieżące realizowane przez powiat na  podstawie porozumnień  z organami administracji rządowej</t>
  </si>
  <si>
    <t xml:space="preserve">Dotacje celowe otrzymane z gminy na inwestycje i zakupy inwestycyjne realizowane na podstawie porozumień (umów) między jednostkami samorządu terytorialnego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</si>
</sst>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  <xf numFmtId="169" fontId="0" fillId="0" borderId="0" xfId="42" applyNumberFormat="1" applyFont="1" applyAlignment="1">
      <alignment/>
    </xf>
    <xf numFmtId="43" fontId="6" fillId="0" borderId="10" xfId="42" applyFont="1" applyBorder="1" applyAlignment="1">
      <alignment wrapText="1"/>
    </xf>
    <xf numFmtId="169" fontId="6" fillId="0" borderId="10" xfId="42" applyNumberFormat="1" applyFont="1" applyBorder="1" applyAlignment="1">
      <alignment wrapText="1"/>
    </xf>
    <xf numFmtId="169" fontId="7" fillId="0" borderId="10" xfId="42" applyNumberFormat="1" applyFont="1" applyBorder="1" applyAlignment="1">
      <alignment wrapText="1"/>
    </xf>
    <xf numFmtId="169" fontId="7" fillId="0" borderId="10" xfId="42" applyNumberFormat="1" applyFont="1" applyBorder="1" applyAlignment="1">
      <alignment horizontal="center" wrapText="1"/>
    </xf>
    <xf numFmtId="169" fontId="6" fillId="0" borderId="10" xfId="42" applyNumberFormat="1" applyFont="1" applyBorder="1" applyAlignment="1">
      <alignment horizontal="center" wrapText="1"/>
    </xf>
    <xf numFmtId="169" fontId="6" fillId="0" borderId="13" xfId="42" applyNumberFormat="1" applyFont="1" applyFill="1" applyBorder="1" applyAlignment="1">
      <alignment wrapText="1"/>
    </xf>
    <xf numFmtId="169" fontId="6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9" fontId="7" fillId="0" borderId="17" xfId="42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6" fillId="0" borderId="13" xfId="42" applyNumberFormat="1" applyFont="1" applyBorder="1" applyAlignment="1">
      <alignment wrapText="1"/>
    </xf>
    <xf numFmtId="169" fontId="6" fillId="0" borderId="10" xfId="42" applyNumberFormat="1" applyFont="1" applyBorder="1" applyAlignment="1">
      <alignment wrapText="1"/>
    </xf>
    <xf numFmtId="43" fontId="6" fillId="0" borderId="12" xfId="42" applyFont="1" applyBorder="1" applyAlignment="1">
      <alignment wrapText="1"/>
    </xf>
    <xf numFmtId="43" fontId="6" fillId="0" borderId="13" xfId="42" applyFont="1" applyBorder="1" applyAlignment="1">
      <alignment wrapText="1"/>
    </xf>
    <xf numFmtId="169" fontId="7" fillId="0" borderId="0" xfId="42" applyNumberFormat="1" applyFont="1" applyFill="1" applyBorder="1" applyAlignment="1">
      <alignment wrapText="1"/>
    </xf>
    <xf numFmtId="43" fontId="6" fillId="0" borderId="13" xfId="42" applyFont="1" applyBorder="1" applyAlignment="1">
      <alignment wrapText="1"/>
    </xf>
    <xf numFmtId="43" fontId="6" fillId="0" borderId="17" xfId="42" applyFont="1" applyBorder="1" applyAlignment="1">
      <alignment wrapText="1"/>
    </xf>
    <xf numFmtId="43" fontId="6" fillId="0" borderId="21" xfId="42" applyFont="1" applyBorder="1" applyAlignment="1">
      <alignment wrapText="1"/>
    </xf>
    <xf numFmtId="169" fontId="7" fillId="0" borderId="17" xfId="42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zoomScalePageLayoutView="0" workbookViewId="0" topLeftCell="A1">
      <selection activeCell="D166" sqref="D166"/>
    </sheetView>
  </sheetViews>
  <sheetFormatPr defaultColWidth="9.140625" defaultRowHeight="12.75"/>
  <cols>
    <col min="1" max="1" width="6.00390625" style="0" customWidth="1"/>
    <col min="3" max="3" width="6.421875" style="0" customWidth="1"/>
    <col min="4" max="4" width="51.00390625" style="0" customWidth="1"/>
    <col min="5" max="7" width="12.00390625" style="0" customWidth="1"/>
    <col min="8" max="8" width="11.00390625" style="0" customWidth="1"/>
    <col min="9" max="9" width="13.00390625" style="0" customWidth="1"/>
  </cols>
  <sheetData>
    <row r="1" spans="1:9" ht="12.75" customHeight="1">
      <c r="A1" s="41" t="s">
        <v>148</v>
      </c>
      <c r="B1" s="41"/>
      <c r="C1" s="41"/>
      <c r="D1" s="41"/>
      <c r="E1" s="41"/>
      <c r="F1" s="41"/>
      <c r="G1" s="41"/>
      <c r="H1" s="41"/>
      <c r="I1" s="41"/>
    </row>
    <row r="2" spans="1:9" ht="15.75" customHeight="1" thickBot="1">
      <c r="A2" s="42" t="s">
        <v>123</v>
      </c>
      <c r="B2" s="42"/>
      <c r="C2" s="42"/>
      <c r="D2" s="42"/>
      <c r="E2" s="42"/>
      <c r="F2" s="42"/>
      <c r="G2" s="42"/>
      <c r="H2" s="42"/>
      <c r="I2" s="42"/>
    </row>
    <row r="3" spans="1:9" ht="51" customHeight="1">
      <c r="A3" s="24" t="s">
        <v>0</v>
      </c>
      <c r="B3" s="23" t="s">
        <v>1</v>
      </c>
      <c r="C3" s="23" t="s">
        <v>2</v>
      </c>
      <c r="D3" s="23" t="s">
        <v>3</v>
      </c>
      <c r="E3" s="23" t="s">
        <v>130</v>
      </c>
      <c r="F3" s="23" t="s">
        <v>131</v>
      </c>
      <c r="G3" s="23" t="s">
        <v>149</v>
      </c>
      <c r="H3" s="23" t="s">
        <v>141</v>
      </c>
      <c r="I3" s="25" t="s">
        <v>118</v>
      </c>
    </row>
    <row r="4" spans="1:9" ht="12.75" customHeight="1">
      <c r="A4" s="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4">
        <v>9</v>
      </c>
    </row>
    <row r="5" spans="1:9" ht="18" customHeight="1">
      <c r="A5" s="6" t="s">
        <v>83</v>
      </c>
      <c r="B5" s="3"/>
      <c r="C5" s="4"/>
      <c r="D5" s="4" t="s">
        <v>4</v>
      </c>
      <c r="E5" s="17">
        <f>E6+E8</f>
        <v>25000</v>
      </c>
      <c r="F5" s="17">
        <f>F6+F8</f>
        <v>42970</v>
      </c>
      <c r="G5" s="17">
        <f>G6+G8</f>
        <v>42805</v>
      </c>
      <c r="H5" s="16">
        <f>(G5/F5)*100</f>
        <v>99.61601117058413</v>
      </c>
      <c r="I5" s="33">
        <f>(G5/65619208)*100</f>
        <v>0.0652324240182844</v>
      </c>
    </row>
    <row r="6" spans="1:9" ht="15">
      <c r="A6" s="5"/>
      <c r="B6" s="1" t="s">
        <v>94</v>
      </c>
      <c r="C6" s="2"/>
      <c r="D6" s="2" t="s">
        <v>5</v>
      </c>
      <c r="E6" s="18">
        <f>E7</f>
        <v>25000</v>
      </c>
      <c r="F6" s="18">
        <f>F7</f>
        <v>1970</v>
      </c>
      <c r="G6" s="18">
        <f>G7</f>
        <v>1968</v>
      </c>
      <c r="H6" s="16">
        <f>(G6/F6)*100</f>
        <v>99.8984771573604</v>
      </c>
      <c r="I6" s="33">
        <f aca="true" t="shared" si="0" ref="I6:I69">(G6/65619208)*100</f>
        <v>0.002999121842494655</v>
      </c>
    </row>
    <row r="7" spans="1:9" ht="44.25" customHeight="1">
      <c r="A7" s="5"/>
      <c r="B7" s="1"/>
      <c r="C7" s="1">
        <v>2110</v>
      </c>
      <c r="D7" s="2" t="s">
        <v>6</v>
      </c>
      <c r="E7" s="18">
        <v>25000</v>
      </c>
      <c r="F7" s="18">
        <v>1970</v>
      </c>
      <c r="G7" s="18">
        <v>1968</v>
      </c>
      <c r="H7" s="16">
        <f aca="true" t="shared" si="1" ref="H7:H70">(G7/F7)*100</f>
        <v>99.8984771573604</v>
      </c>
      <c r="I7" s="33">
        <f t="shared" si="0"/>
        <v>0.002999121842494655</v>
      </c>
    </row>
    <row r="8" spans="1:10" ht="18" customHeight="1">
      <c r="A8" s="5"/>
      <c r="B8" s="1" t="s">
        <v>124</v>
      </c>
      <c r="C8" s="1"/>
      <c r="D8" s="2" t="s">
        <v>125</v>
      </c>
      <c r="E8" s="18">
        <v>0</v>
      </c>
      <c r="F8" s="18">
        <f>F9</f>
        <v>41000</v>
      </c>
      <c r="G8" s="18">
        <f>G9</f>
        <v>40837</v>
      </c>
      <c r="H8" s="16">
        <f t="shared" si="1"/>
        <v>99.60243902439025</v>
      </c>
      <c r="I8" s="33">
        <f t="shared" si="0"/>
        <v>0.06223330217578974</v>
      </c>
      <c r="J8" s="35"/>
    </row>
    <row r="9" spans="1:9" ht="61.5" customHeight="1">
      <c r="A9" s="5"/>
      <c r="B9" s="1"/>
      <c r="C9" s="1">
        <v>6300</v>
      </c>
      <c r="D9" s="2" t="s">
        <v>126</v>
      </c>
      <c r="E9" s="18">
        <v>0</v>
      </c>
      <c r="F9" s="18">
        <v>41000</v>
      </c>
      <c r="G9" s="18">
        <v>40837</v>
      </c>
      <c r="H9" s="16">
        <f t="shared" si="1"/>
        <v>99.60243902439025</v>
      </c>
      <c r="I9" s="33">
        <f t="shared" si="0"/>
        <v>0.06223330217578974</v>
      </c>
    </row>
    <row r="10" spans="1:9" ht="14.25">
      <c r="A10" s="6" t="s">
        <v>84</v>
      </c>
      <c r="B10" s="3"/>
      <c r="C10" s="3"/>
      <c r="D10" s="4" t="s">
        <v>7</v>
      </c>
      <c r="E10" s="17">
        <f aca="true" t="shared" si="2" ref="E10:G11">E11</f>
        <v>129238</v>
      </c>
      <c r="F10" s="17">
        <f t="shared" si="2"/>
        <v>135988</v>
      </c>
      <c r="G10" s="17">
        <f t="shared" si="2"/>
        <v>124655</v>
      </c>
      <c r="H10" s="16">
        <f t="shared" si="1"/>
        <v>91.66617642733182</v>
      </c>
      <c r="I10" s="33">
        <f t="shared" si="0"/>
        <v>0.18996724251837968</v>
      </c>
    </row>
    <row r="11" spans="1:9" ht="15">
      <c r="A11" s="5"/>
      <c r="B11" s="1" t="s">
        <v>95</v>
      </c>
      <c r="C11" s="1"/>
      <c r="D11" s="2" t="s">
        <v>8</v>
      </c>
      <c r="E11" s="18">
        <f t="shared" si="2"/>
        <v>129238</v>
      </c>
      <c r="F11" s="18">
        <f t="shared" si="2"/>
        <v>135988</v>
      </c>
      <c r="G11" s="18">
        <f t="shared" si="2"/>
        <v>124655</v>
      </c>
      <c r="H11" s="16">
        <f t="shared" si="1"/>
        <v>91.66617642733182</v>
      </c>
      <c r="I11" s="33">
        <f t="shared" si="0"/>
        <v>0.18996724251837968</v>
      </c>
    </row>
    <row r="12" spans="1:9" ht="57.75" customHeight="1">
      <c r="A12" s="5"/>
      <c r="B12" s="1"/>
      <c r="C12" s="1">
        <v>2460</v>
      </c>
      <c r="D12" s="2" t="s">
        <v>81</v>
      </c>
      <c r="E12" s="18">
        <v>129238</v>
      </c>
      <c r="F12" s="18">
        <v>135988</v>
      </c>
      <c r="G12" s="18">
        <v>124655</v>
      </c>
      <c r="H12" s="16">
        <f t="shared" si="1"/>
        <v>91.66617642733182</v>
      </c>
      <c r="I12" s="33">
        <f t="shared" si="0"/>
        <v>0.18996724251837968</v>
      </c>
    </row>
    <row r="13" spans="1:9" ht="14.25">
      <c r="A13" s="6">
        <v>600</v>
      </c>
      <c r="B13" s="3"/>
      <c r="C13" s="3"/>
      <c r="D13" s="4" t="s">
        <v>9</v>
      </c>
      <c r="E13" s="17">
        <f>E14+E17</f>
        <v>580</v>
      </c>
      <c r="F13" s="17">
        <f>F14+F17</f>
        <v>5032190</v>
      </c>
      <c r="G13" s="17">
        <f>G14+G17</f>
        <v>5042217</v>
      </c>
      <c r="H13" s="16">
        <f t="shared" si="1"/>
        <v>100.19925718226061</v>
      </c>
      <c r="I13" s="33">
        <f t="shared" si="0"/>
        <v>7.684056473220463</v>
      </c>
    </row>
    <row r="14" spans="1:9" ht="15">
      <c r="A14" s="5"/>
      <c r="B14" s="1">
        <v>60014</v>
      </c>
      <c r="C14" s="1"/>
      <c r="D14" s="2" t="s">
        <v>10</v>
      </c>
      <c r="E14" s="18">
        <f>E15+E16</f>
        <v>580</v>
      </c>
      <c r="F14" s="18">
        <f>F15+F16</f>
        <v>33137</v>
      </c>
      <c r="G14" s="18">
        <f>G15+G16</f>
        <v>43108</v>
      </c>
      <c r="H14" s="16">
        <f t="shared" si="1"/>
        <v>130.09023146331896</v>
      </c>
      <c r="I14" s="33">
        <f t="shared" si="0"/>
        <v>0.06569417905805873</v>
      </c>
    </row>
    <row r="15" spans="1:9" ht="15">
      <c r="A15" s="5"/>
      <c r="B15" s="1"/>
      <c r="C15" s="1" t="s">
        <v>90</v>
      </c>
      <c r="D15" s="2" t="s">
        <v>12</v>
      </c>
      <c r="E15" s="18">
        <v>500</v>
      </c>
      <c r="F15" s="18">
        <v>2000</v>
      </c>
      <c r="G15" s="18">
        <v>3027</v>
      </c>
      <c r="H15" s="16">
        <f t="shared" si="1"/>
        <v>151.35</v>
      </c>
      <c r="I15" s="33">
        <f t="shared" si="0"/>
        <v>0.004612978565666321</v>
      </c>
    </row>
    <row r="16" spans="1:9" ht="15">
      <c r="A16" s="5"/>
      <c r="B16" s="1"/>
      <c r="C16" s="1" t="s">
        <v>91</v>
      </c>
      <c r="D16" s="2" t="s">
        <v>13</v>
      </c>
      <c r="E16" s="18">
        <v>80</v>
      </c>
      <c r="F16" s="18">
        <v>31137</v>
      </c>
      <c r="G16" s="18">
        <v>40081</v>
      </c>
      <c r="H16" s="16">
        <f t="shared" si="1"/>
        <v>128.7246684009378</v>
      </c>
      <c r="I16" s="33">
        <f t="shared" si="0"/>
        <v>0.06108120049239241</v>
      </c>
    </row>
    <row r="17" spans="1:9" ht="15">
      <c r="A17" s="5"/>
      <c r="B17" s="1">
        <v>60078</v>
      </c>
      <c r="C17" s="1"/>
      <c r="D17" s="2" t="s">
        <v>101</v>
      </c>
      <c r="E17" s="18">
        <f>E18</f>
        <v>0</v>
      </c>
      <c r="F17" s="18">
        <f>F18</f>
        <v>4999053</v>
      </c>
      <c r="G17" s="18">
        <f>G18</f>
        <v>4999109</v>
      </c>
      <c r="H17" s="16">
        <f t="shared" si="1"/>
        <v>100.00112021216819</v>
      </c>
      <c r="I17" s="33">
        <f t="shared" si="0"/>
        <v>7.618362294162405</v>
      </c>
    </row>
    <row r="18" spans="1:9" ht="33" customHeight="1">
      <c r="A18" s="5"/>
      <c r="B18" s="1"/>
      <c r="C18" s="1">
        <v>6430</v>
      </c>
      <c r="D18" s="2" t="s">
        <v>132</v>
      </c>
      <c r="E18" s="18">
        <v>0</v>
      </c>
      <c r="F18" s="18">
        <v>4999053</v>
      </c>
      <c r="G18" s="18">
        <v>4999109</v>
      </c>
      <c r="H18" s="16">
        <f t="shared" si="1"/>
        <v>100.00112021216819</v>
      </c>
      <c r="I18" s="33">
        <f t="shared" si="0"/>
        <v>7.618362294162405</v>
      </c>
    </row>
    <row r="19" spans="1:9" ht="15.75" customHeight="1">
      <c r="A19" s="8">
        <v>630</v>
      </c>
      <c r="B19" s="9"/>
      <c r="C19" s="9"/>
      <c r="D19" s="10" t="s">
        <v>134</v>
      </c>
      <c r="E19" s="32">
        <v>0</v>
      </c>
      <c r="F19" s="32">
        <f>F20</f>
        <v>39907</v>
      </c>
      <c r="G19" s="32">
        <v>0</v>
      </c>
      <c r="H19" s="16">
        <f t="shared" si="1"/>
        <v>0</v>
      </c>
      <c r="I19" s="33">
        <f t="shared" si="0"/>
        <v>0</v>
      </c>
    </row>
    <row r="20" spans="1:9" ht="16.5" customHeight="1">
      <c r="A20" s="5"/>
      <c r="B20" s="1">
        <v>63003</v>
      </c>
      <c r="C20" s="1"/>
      <c r="D20" s="2" t="s">
        <v>135</v>
      </c>
      <c r="E20" s="18">
        <v>0</v>
      </c>
      <c r="F20" s="18">
        <f>F21</f>
        <v>39907</v>
      </c>
      <c r="G20" s="18">
        <v>0</v>
      </c>
      <c r="H20" s="16">
        <f t="shared" si="1"/>
        <v>0</v>
      </c>
      <c r="I20" s="33">
        <f t="shared" si="0"/>
        <v>0</v>
      </c>
    </row>
    <row r="21" spans="1:9" ht="59.25" customHeight="1">
      <c r="A21" s="5"/>
      <c r="B21" s="1"/>
      <c r="C21" s="1">
        <v>2007</v>
      </c>
      <c r="D21" s="2" t="s">
        <v>136</v>
      </c>
      <c r="E21" s="18">
        <v>0</v>
      </c>
      <c r="F21" s="18">
        <v>39907</v>
      </c>
      <c r="G21" s="18">
        <v>0</v>
      </c>
      <c r="H21" s="16">
        <f t="shared" si="1"/>
        <v>0</v>
      </c>
      <c r="I21" s="33">
        <f t="shared" si="0"/>
        <v>0</v>
      </c>
    </row>
    <row r="22" spans="1:9" ht="14.25">
      <c r="A22" s="6">
        <v>700</v>
      </c>
      <c r="B22" s="3"/>
      <c r="C22" s="3"/>
      <c r="D22" s="4" t="s">
        <v>14</v>
      </c>
      <c r="E22" s="17">
        <f>E23</f>
        <v>986037</v>
      </c>
      <c r="F22" s="17">
        <f>F23</f>
        <v>1260806</v>
      </c>
      <c r="G22" s="17">
        <f>G23</f>
        <v>1292867</v>
      </c>
      <c r="H22" s="16">
        <f t="shared" si="1"/>
        <v>102.54289716260867</v>
      </c>
      <c r="I22" s="33">
        <f t="shared" si="0"/>
        <v>1.9702569406201915</v>
      </c>
    </row>
    <row r="23" spans="1:9" ht="15" customHeight="1">
      <c r="A23" s="5"/>
      <c r="B23" s="1">
        <v>70005</v>
      </c>
      <c r="C23" s="1"/>
      <c r="D23" s="2" t="s">
        <v>15</v>
      </c>
      <c r="E23" s="18">
        <f>E24+E25+E26+E27+E28+E29+E30</f>
        <v>986037</v>
      </c>
      <c r="F23" s="18">
        <f>F24+F25+F26+F27+F28+F29+F30+F31</f>
        <v>1260806</v>
      </c>
      <c r="G23" s="18">
        <f>G24+G25+G26+G27+G28+G29+G30+G31</f>
        <v>1292867</v>
      </c>
      <c r="H23" s="16">
        <f t="shared" si="1"/>
        <v>102.54289716260867</v>
      </c>
      <c r="I23" s="33">
        <f t="shared" si="0"/>
        <v>1.9702569406201915</v>
      </c>
    </row>
    <row r="24" spans="1:9" ht="32.25" customHeight="1">
      <c r="A24" s="5"/>
      <c r="B24" s="1"/>
      <c r="C24" s="1" t="s">
        <v>86</v>
      </c>
      <c r="D24" s="2" t="s">
        <v>16</v>
      </c>
      <c r="E24" s="18">
        <v>666</v>
      </c>
      <c r="F24" s="18">
        <v>666</v>
      </c>
      <c r="G24" s="18">
        <v>666</v>
      </c>
      <c r="H24" s="16">
        <f t="shared" si="1"/>
        <v>100</v>
      </c>
      <c r="I24" s="33">
        <f t="shared" si="0"/>
        <v>0.0010149467210881303</v>
      </c>
    </row>
    <row r="25" spans="1:9" ht="59.25" customHeight="1">
      <c r="A25" s="5"/>
      <c r="B25" s="1"/>
      <c r="C25" s="1" t="s">
        <v>88</v>
      </c>
      <c r="D25" s="2" t="s">
        <v>42</v>
      </c>
      <c r="E25" s="18">
        <v>17000</v>
      </c>
      <c r="F25" s="18">
        <v>17000</v>
      </c>
      <c r="G25" s="18">
        <v>26735</v>
      </c>
      <c r="H25" s="16">
        <f t="shared" si="1"/>
        <v>157.26470588235296</v>
      </c>
      <c r="I25" s="33">
        <f t="shared" si="0"/>
        <v>0.0407426435259627</v>
      </c>
    </row>
    <row r="26" spans="1:9" ht="31.5" customHeight="1">
      <c r="A26" s="5"/>
      <c r="B26" s="1"/>
      <c r="C26" s="1" t="s">
        <v>98</v>
      </c>
      <c r="D26" s="2" t="s">
        <v>127</v>
      </c>
      <c r="E26" s="19">
        <v>388502</v>
      </c>
      <c r="F26" s="19">
        <v>573531</v>
      </c>
      <c r="G26" s="19">
        <v>573532</v>
      </c>
      <c r="H26" s="16">
        <f t="shared" si="1"/>
        <v>100.0001743584915</v>
      </c>
      <c r="I26" s="33">
        <f t="shared" si="0"/>
        <v>0.8740306649235998</v>
      </c>
    </row>
    <row r="27" spans="1:9" ht="13.5" customHeight="1">
      <c r="A27" s="5"/>
      <c r="B27" s="1"/>
      <c r="C27" s="1" t="s">
        <v>90</v>
      </c>
      <c r="D27" s="2" t="s">
        <v>12</v>
      </c>
      <c r="E27" s="19"/>
      <c r="F27" s="19"/>
      <c r="G27" s="19">
        <v>3</v>
      </c>
      <c r="H27" s="16">
        <v>0</v>
      </c>
      <c r="I27" s="33">
        <f t="shared" si="0"/>
        <v>4.571832076973559E-06</v>
      </c>
    </row>
    <row r="28" spans="1:9" ht="16.5" customHeight="1">
      <c r="A28" s="5"/>
      <c r="B28" s="1"/>
      <c r="C28" s="1" t="s">
        <v>91</v>
      </c>
      <c r="D28" s="2" t="s">
        <v>13</v>
      </c>
      <c r="E28" s="19">
        <v>0</v>
      </c>
      <c r="F28" s="19">
        <v>1740</v>
      </c>
      <c r="G28" s="19">
        <v>1741</v>
      </c>
      <c r="H28" s="16">
        <f t="shared" si="1"/>
        <v>100.05747126436782</v>
      </c>
      <c r="I28" s="33">
        <f t="shared" si="0"/>
        <v>0.0026531865486703224</v>
      </c>
    </row>
    <row r="29" spans="1:9" ht="45" customHeight="1">
      <c r="A29" s="5"/>
      <c r="B29" s="1"/>
      <c r="C29" s="1">
        <v>2110</v>
      </c>
      <c r="D29" s="2" t="s">
        <v>6</v>
      </c>
      <c r="E29" s="19">
        <v>203619</v>
      </c>
      <c r="F29" s="19">
        <v>223619</v>
      </c>
      <c r="G29" s="19">
        <v>222147</v>
      </c>
      <c r="H29" s="16">
        <f t="shared" si="1"/>
        <v>99.34173750888789</v>
      </c>
      <c r="I29" s="33">
        <f t="shared" si="0"/>
        <v>0.3385395934678151</v>
      </c>
    </row>
    <row r="30" spans="1:9" ht="44.25" customHeight="1">
      <c r="A30" s="5"/>
      <c r="B30" s="1"/>
      <c r="C30" s="1">
        <v>2360</v>
      </c>
      <c r="D30" s="2" t="s">
        <v>18</v>
      </c>
      <c r="E30" s="18">
        <v>376250</v>
      </c>
      <c r="F30" s="18">
        <v>426250</v>
      </c>
      <c r="G30" s="18">
        <v>451084</v>
      </c>
      <c r="H30" s="16">
        <f t="shared" si="1"/>
        <v>105.82615835777128</v>
      </c>
      <c r="I30" s="33">
        <f t="shared" si="0"/>
        <v>0.6874267668698469</v>
      </c>
    </row>
    <row r="31" spans="1:9" ht="60.75" customHeight="1">
      <c r="A31" s="5"/>
      <c r="B31" s="1"/>
      <c r="C31" s="1">
        <v>6410</v>
      </c>
      <c r="D31" s="2" t="s">
        <v>150</v>
      </c>
      <c r="E31" s="18">
        <v>0</v>
      </c>
      <c r="F31" s="18">
        <v>18000</v>
      </c>
      <c r="G31" s="18">
        <v>16959</v>
      </c>
      <c r="H31" s="16">
        <f t="shared" si="1"/>
        <v>94.21666666666667</v>
      </c>
      <c r="I31" s="33">
        <f t="shared" si="0"/>
        <v>0.02584456673113153</v>
      </c>
    </row>
    <row r="32" spans="1:9" ht="14.25">
      <c r="A32" s="6">
        <v>710</v>
      </c>
      <c r="B32" s="3"/>
      <c r="C32" s="3"/>
      <c r="D32" s="4" t="s">
        <v>19</v>
      </c>
      <c r="E32" s="17">
        <f>E33+E39+E41+E43</f>
        <v>1166319</v>
      </c>
      <c r="F32" s="17">
        <f>F33+F39+F41+F43</f>
        <v>1316811</v>
      </c>
      <c r="G32" s="17">
        <f>G33+G39+G41+G43</f>
        <v>1345365</v>
      </c>
      <c r="H32" s="16">
        <f t="shared" si="1"/>
        <v>102.16842052504118</v>
      </c>
      <c r="I32" s="33">
        <f t="shared" si="0"/>
        <v>2.050260954079177</v>
      </c>
    </row>
    <row r="33" spans="1:9" ht="15">
      <c r="A33" s="5"/>
      <c r="B33" s="1">
        <v>71012</v>
      </c>
      <c r="C33" s="1"/>
      <c r="D33" s="2" t="s">
        <v>20</v>
      </c>
      <c r="E33" s="18">
        <f>E35+E36+E37+E38+E34</f>
        <v>753030</v>
      </c>
      <c r="F33" s="18">
        <f>F35+F36+F37+F38+F34</f>
        <v>753030</v>
      </c>
      <c r="G33" s="18">
        <f>G35+G36+G37+G38+G34</f>
        <v>781689</v>
      </c>
      <c r="H33" s="16">
        <f t="shared" si="1"/>
        <v>103.80582446914465</v>
      </c>
      <c r="I33" s="33">
        <f t="shared" si="0"/>
        <v>1.1912502814724617</v>
      </c>
    </row>
    <row r="34" spans="1:9" ht="15">
      <c r="A34" s="5"/>
      <c r="B34" s="1"/>
      <c r="C34" s="1" t="s">
        <v>87</v>
      </c>
      <c r="D34" s="2" t="s">
        <v>11</v>
      </c>
      <c r="E34" s="18">
        <v>100</v>
      </c>
      <c r="F34" s="18">
        <v>100</v>
      </c>
      <c r="G34" s="18">
        <v>248</v>
      </c>
      <c r="H34" s="16">
        <f t="shared" si="1"/>
        <v>248</v>
      </c>
      <c r="I34" s="33">
        <f t="shared" si="0"/>
        <v>0.00037793811836314754</v>
      </c>
    </row>
    <row r="35" spans="1:9" ht="15">
      <c r="A35" s="5"/>
      <c r="B35" s="1"/>
      <c r="C35" s="1" t="s">
        <v>89</v>
      </c>
      <c r="D35" s="2" t="s">
        <v>49</v>
      </c>
      <c r="E35" s="18">
        <v>650000</v>
      </c>
      <c r="F35" s="18">
        <v>650000</v>
      </c>
      <c r="G35" s="18">
        <v>678388</v>
      </c>
      <c r="H35" s="16">
        <f t="shared" si="1"/>
        <v>104.36738461538462</v>
      </c>
      <c r="I35" s="33">
        <f t="shared" si="0"/>
        <v>1.0338253396779797</v>
      </c>
    </row>
    <row r="36" spans="1:9" ht="15">
      <c r="A36" s="5"/>
      <c r="B36" s="1"/>
      <c r="C36" s="1" t="s">
        <v>90</v>
      </c>
      <c r="D36" s="2" t="s">
        <v>12</v>
      </c>
      <c r="E36" s="18">
        <v>800</v>
      </c>
      <c r="F36" s="18">
        <v>800</v>
      </c>
      <c r="G36" s="18">
        <v>910</v>
      </c>
      <c r="H36" s="16">
        <f t="shared" si="1"/>
        <v>113.75</v>
      </c>
      <c r="I36" s="33">
        <f t="shared" si="0"/>
        <v>0.0013867890633486465</v>
      </c>
    </row>
    <row r="37" spans="1:9" ht="15">
      <c r="A37" s="5"/>
      <c r="B37" s="1"/>
      <c r="C37" s="1" t="s">
        <v>91</v>
      </c>
      <c r="D37" s="2" t="s">
        <v>13</v>
      </c>
      <c r="E37" s="18">
        <v>130</v>
      </c>
      <c r="F37" s="18">
        <v>130</v>
      </c>
      <c r="G37" s="18">
        <v>143</v>
      </c>
      <c r="H37" s="16">
        <f t="shared" si="1"/>
        <v>110.00000000000001</v>
      </c>
      <c r="I37" s="33">
        <f t="shared" si="0"/>
        <v>0.00021792399566907298</v>
      </c>
    </row>
    <row r="38" spans="1:9" ht="45.75" customHeight="1">
      <c r="A38" s="5"/>
      <c r="B38" s="1"/>
      <c r="C38" s="1">
        <v>2110</v>
      </c>
      <c r="D38" s="2" t="s">
        <v>6</v>
      </c>
      <c r="E38" s="18">
        <v>102000</v>
      </c>
      <c r="F38" s="18">
        <v>102000</v>
      </c>
      <c r="G38" s="18">
        <v>102000</v>
      </c>
      <c r="H38" s="16">
        <f t="shared" si="1"/>
        <v>100</v>
      </c>
      <c r="I38" s="33">
        <f t="shared" si="0"/>
        <v>0.15544229061710102</v>
      </c>
    </row>
    <row r="39" spans="1:9" ht="15">
      <c r="A39" s="5"/>
      <c r="B39" s="1">
        <v>71013</v>
      </c>
      <c r="C39" s="1"/>
      <c r="D39" s="2" t="s">
        <v>21</v>
      </c>
      <c r="E39" s="18">
        <f>E40</f>
        <v>46500</v>
      </c>
      <c r="F39" s="18">
        <f>F40</f>
        <v>148500</v>
      </c>
      <c r="G39" s="18">
        <f>G40</f>
        <v>148463</v>
      </c>
      <c r="H39" s="16">
        <f t="shared" si="1"/>
        <v>99.97508417508418</v>
      </c>
      <c r="I39" s="33">
        <f t="shared" si="0"/>
        <v>0.22624930188124187</v>
      </c>
    </row>
    <row r="40" spans="1:9" ht="48" customHeight="1">
      <c r="A40" s="5"/>
      <c r="B40" s="1"/>
      <c r="C40" s="1">
        <v>2110</v>
      </c>
      <c r="D40" s="2" t="s">
        <v>6</v>
      </c>
      <c r="E40" s="18">
        <v>46500</v>
      </c>
      <c r="F40" s="18">
        <v>148500</v>
      </c>
      <c r="G40" s="18">
        <v>148463</v>
      </c>
      <c r="H40" s="16">
        <f t="shared" si="1"/>
        <v>99.97508417508418</v>
      </c>
      <c r="I40" s="33">
        <f t="shared" si="0"/>
        <v>0.22624930188124187</v>
      </c>
    </row>
    <row r="41" spans="1:9" ht="15">
      <c r="A41" s="5"/>
      <c r="B41" s="1">
        <v>71014</v>
      </c>
      <c r="C41" s="1"/>
      <c r="D41" s="2" t="s">
        <v>22</v>
      </c>
      <c r="E41" s="18">
        <f>E42</f>
        <v>12725</v>
      </c>
      <c r="F41" s="18">
        <f>F42</f>
        <v>46451</v>
      </c>
      <c r="G41" s="18">
        <f>G42</f>
        <v>46451</v>
      </c>
      <c r="H41" s="16">
        <f t="shared" si="1"/>
        <v>100</v>
      </c>
      <c r="I41" s="33">
        <f t="shared" si="0"/>
        <v>0.07078872393583294</v>
      </c>
    </row>
    <row r="42" spans="1:9" ht="44.25" customHeight="1">
      <c r="A42" s="5"/>
      <c r="B42" s="1"/>
      <c r="C42" s="1">
        <v>2110</v>
      </c>
      <c r="D42" s="2" t="s">
        <v>6</v>
      </c>
      <c r="E42" s="18">
        <v>12725</v>
      </c>
      <c r="F42" s="18">
        <v>46451</v>
      </c>
      <c r="G42" s="18">
        <v>46451</v>
      </c>
      <c r="H42" s="16">
        <f t="shared" si="1"/>
        <v>100</v>
      </c>
      <c r="I42" s="33">
        <f t="shared" si="0"/>
        <v>0.07078872393583294</v>
      </c>
    </row>
    <row r="43" spans="1:9" ht="15">
      <c r="A43" s="5"/>
      <c r="B43" s="1">
        <v>71015</v>
      </c>
      <c r="C43" s="1"/>
      <c r="D43" s="2" t="s">
        <v>23</v>
      </c>
      <c r="E43" s="18">
        <f>E44+E45+E46+E47</f>
        <v>354064</v>
      </c>
      <c r="F43" s="18">
        <f>F44+F45+F46+F47</f>
        <v>368830</v>
      </c>
      <c r="G43" s="18">
        <f>G44+G45+G46+G47</f>
        <v>368762</v>
      </c>
      <c r="H43" s="16">
        <f t="shared" si="1"/>
        <v>99.98156332185559</v>
      </c>
      <c r="I43" s="33">
        <f t="shared" si="0"/>
        <v>0.5619726467896412</v>
      </c>
    </row>
    <row r="44" spans="1:9" ht="15">
      <c r="A44" s="5"/>
      <c r="B44" s="1"/>
      <c r="C44" s="1" t="s">
        <v>87</v>
      </c>
      <c r="D44" s="2" t="s">
        <v>11</v>
      </c>
      <c r="E44" s="18">
        <v>100</v>
      </c>
      <c r="F44" s="18">
        <v>100</v>
      </c>
      <c r="G44" s="18">
        <v>0</v>
      </c>
      <c r="H44" s="16">
        <f t="shared" si="1"/>
        <v>0</v>
      </c>
      <c r="I44" s="33">
        <f t="shared" si="0"/>
        <v>0</v>
      </c>
    </row>
    <row r="45" spans="1:9" ht="15">
      <c r="A45" s="5"/>
      <c r="B45" s="1"/>
      <c r="C45" s="1" t="s">
        <v>90</v>
      </c>
      <c r="D45" s="2" t="s">
        <v>12</v>
      </c>
      <c r="E45" s="18">
        <v>100</v>
      </c>
      <c r="F45" s="18">
        <v>100</v>
      </c>
      <c r="G45" s="18">
        <v>179</v>
      </c>
      <c r="H45" s="16">
        <f t="shared" si="1"/>
        <v>179</v>
      </c>
      <c r="I45" s="33">
        <f t="shared" si="0"/>
        <v>0.0002727859805927557</v>
      </c>
    </row>
    <row r="46" spans="1:9" ht="15">
      <c r="A46" s="5"/>
      <c r="B46" s="1"/>
      <c r="C46" s="1" t="s">
        <v>91</v>
      </c>
      <c r="D46" s="2" t="s">
        <v>13</v>
      </c>
      <c r="E46" s="18">
        <v>100</v>
      </c>
      <c r="F46" s="18">
        <v>100</v>
      </c>
      <c r="G46" s="18">
        <v>58</v>
      </c>
      <c r="H46" s="16">
        <f t="shared" si="1"/>
        <v>57.99999999999999</v>
      </c>
      <c r="I46" s="33">
        <f t="shared" si="0"/>
        <v>8.838875348815549E-05</v>
      </c>
    </row>
    <row r="47" spans="1:9" ht="45" customHeight="1">
      <c r="A47" s="5"/>
      <c r="B47" s="1"/>
      <c r="C47" s="1">
        <v>2110</v>
      </c>
      <c r="D47" s="2" t="s">
        <v>6</v>
      </c>
      <c r="E47" s="18">
        <v>353764</v>
      </c>
      <c r="F47" s="18">
        <v>368530</v>
      </c>
      <c r="G47" s="18">
        <v>368525</v>
      </c>
      <c r="H47" s="16">
        <f t="shared" si="1"/>
        <v>99.99864325835075</v>
      </c>
      <c r="I47" s="33">
        <f t="shared" si="0"/>
        <v>0.5616114720555603</v>
      </c>
    </row>
    <row r="48" spans="1:9" ht="14.25">
      <c r="A48" s="6">
        <v>750</v>
      </c>
      <c r="B48" s="3"/>
      <c r="C48" s="3"/>
      <c r="D48" s="4" t="s">
        <v>24</v>
      </c>
      <c r="E48" s="17">
        <f>E49+E51+E57</f>
        <v>599013</v>
      </c>
      <c r="F48" s="17">
        <f>F49+F51+F57</f>
        <v>623856</v>
      </c>
      <c r="G48" s="17">
        <f>G49+G51+G57+G62</f>
        <v>738186</v>
      </c>
      <c r="H48" s="16">
        <f t="shared" si="1"/>
        <v>118.32634454104793</v>
      </c>
      <c r="I48" s="33">
        <f t="shared" si="0"/>
        <v>1.124954144524268</v>
      </c>
    </row>
    <row r="49" spans="1:9" ht="15">
      <c r="A49" s="5"/>
      <c r="B49" s="1">
        <v>75011</v>
      </c>
      <c r="C49" s="1"/>
      <c r="D49" s="2" t="s">
        <v>25</v>
      </c>
      <c r="E49" s="18">
        <f>E50</f>
        <v>159229</v>
      </c>
      <c r="F49" s="18">
        <f>F50</f>
        <v>159229</v>
      </c>
      <c r="G49" s="18">
        <f>G50</f>
        <v>159229</v>
      </c>
      <c r="H49" s="16">
        <f t="shared" si="1"/>
        <v>100</v>
      </c>
      <c r="I49" s="33">
        <f t="shared" si="0"/>
        <v>0.2426560832614743</v>
      </c>
    </row>
    <row r="50" spans="1:9" ht="46.5" customHeight="1">
      <c r="A50" s="5"/>
      <c r="B50" s="1"/>
      <c r="C50" s="1">
        <v>2110</v>
      </c>
      <c r="D50" s="2" t="s">
        <v>6</v>
      </c>
      <c r="E50" s="18">
        <v>159229</v>
      </c>
      <c r="F50" s="18">
        <v>159229</v>
      </c>
      <c r="G50" s="18">
        <v>159229</v>
      </c>
      <c r="H50" s="16">
        <f t="shared" si="1"/>
        <v>100</v>
      </c>
      <c r="I50" s="33">
        <f t="shared" si="0"/>
        <v>0.2426560832614743</v>
      </c>
    </row>
    <row r="51" spans="1:9" ht="15">
      <c r="A51" s="5"/>
      <c r="B51" s="1">
        <v>75020</v>
      </c>
      <c r="C51" s="1"/>
      <c r="D51" s="2" t="s">
        <v>26</v>
      </c>
      <c r="E51" s="18">
        <f>E52+E53+E54+E55+E56</f>
        <v>111500</v>
      </c>
      <c r="F51" s="18">
        <f>F52+F53+F54+F55+F56</f>
        <v>131500</v>
      </c>
      <c r="G51" s="18">
        <f>G52+G53+G54+G55+G56</f>
        <v>152685</v>
      </c>
      <c r="H51" s="16">
        <f t="shared" si="1"/>
        <v>116.11026615969581</v>
      </c>
      <c r="I51" s="33">
        <f t="shared" si="0"/>
        <v>0.23268339355756928</v>
      </c>
    </row>
    <row r="52" spans="1:9" ht="15">
      <c r="A52" s="5"/>
      <c r="B52" s="1"/>
      <c r="C52" s="1" t="s">
        <v>87</v>
      </c>
      <c r="D52" s="2" t="s">
        <v>11</v>
      </c>
      <c r="E52" s="18">
        <v>1500</v>
      </c>
      <c r="F52" s="18">
        <v>1500</v>
      </c>
      <c r="G52" s="18">
        <v>960</v>
      </c>
      <c r="H52" s="16">
        <f t="shared" si="1"/>
        <v>64</v>
      </c>
      <c r="I52" s="33">
        <f t="shared" si="0"/>
        <v>0.001462986264631539</v>
      </c>
    </row>
    <row r="53" spans="1:9" ht="60.75" customHeight="1">
      <c r="A53" s="5"/>
      <c r="B53" s="1"/>
      <c r="C53" s="1" t="s">
        <v>88</v>
      </c>
      <c r="D53" s="2" t="s">
        <v>27</v>
      </c>
      <c r="E53" s="18">
        <v>70000</v>
      </c>
      <c r="F53" s="18">
        <v>70000</v>
      </c>
      <c r="G53" s="18">
        <v>68818</v>
      </c>
      <c r="H53" s="16">
        <f t="shared" si="1"/>
        <v>98.31142857142858</v>
      </c>
      <c r="I53" s="33">
        <f t="shared" si="0"/>
        <v>0.10487477995772213</v>
      </c>
    </row>
    <row r="54" spans="1:9" ht="16.5" customHeight="1">
      <c r="A54" s="5"/>
      <c r="B54" s="1"/>
      <c r="C54" s="1" t="s">
        <v>89</v>
      </c>
      <c r="D54" s="2" t="s">
        <v>49</v>
      </c>
      <c r="E54" s="18">
        <v>0</v>
      </c>
      <c r="F54" s="18">
        <v>0</v>
      </c>
      <c r="G54" s="18">
        <v>64</v>
      </c>
      <c r="H54" s="16">
        <v>0</v>
      </c>
      <c r="I54" s="33">
        <f t="shared" si="0"/>
        <v>9.75324176421026E-05</v>
      </c>
    </row>
    <row r="55" spans="1:9" ht="16.5" customHeight="1">
      <c r="A55" s="5"/>
      <c r="B55" s="1"/>
      <c r="C55" s="1" t="s">
        <v>90</v>
      </c>
      <c r="D55" s="2" t="s">
        <v>12</v>
      </c>
      <c r="E55" s="18">
        <v>30000</v>
      </c>
      <c r="F55" s="18">
        <v>50000</v>
      </c>
      <c r="G55" s="18">
        <v>74032</v>
      </c>
      <c r="H55" s="16">
        <f t="shared" si="1"/>
        <v>148.064</v>
      </c>
      <c r="I55" s="33">
        <f t="shared" si="0"/>
        <v>0.11282062410750218</v>
      </c>
    </row>
    <row r="56" spans="1:9" ht="16.5" customHeight="1">
      <c r="A56" s="5"/>
      <c r="B56" s="1"/>
      <c r="C56" s="1" t="s">
        <v>91</v>
      </c>
      <c r="D56" s="2" t="s">
        <v>13</v>
      </c>
      <c r="E56" s="18">
        <v>10000</v>
      </c>
      <c r="F56" s="18">
        <v>10000</v>
      </c>
      <c r="G56" s="18">
        <v>8811</v>
      </c>
      <c r="H56" s="16">
        <f t="shared" si="1"/>
        <v>88.11</v>
      </c>
      <c r="I56" s="33">
        <f t="shared" si="0"/>
        <v>0.013427470810071344</v>
      </c>
    </row>
    <row r="57" spans="1:9" ht="15" customHeight="1">
      <c r="A57" s="5"/>
      <c r="B57" s="1">
        <v>75075</v>
      </c>
      <c r="C57" s="1"/>
      <c r="D57" s="2" t="s">
        <v>96</v>
      </c>
      <c r="E57" s="18">
        <f>E59+E60+E61</f>
        <v>328284</v>
      </c>
      <c r="F57" s="18">
        <f>F59+F60+F61</f>
        <v>333127</v>
      </c>
      <c r="G57" s="18">
        <f>G59+G60+G61+G58</f>
        <v>418462</v>
      </c>
      <c r="H57" s="16">
        <f t="shared" si="1"/>
        <v>125.61635652468878</v>
      </c>
      <c r="I57" s="33">
        <f t="shared" si="0"/>
        <v>0.6377126648648366</v>
      </c>
    </row>
    <row r="58" spans="1:9" ht="15" customHeight="1">
      <c r="A58" s="5"/>
      <c r="B58" s="1"/>
      <c r="C58" s="1" t="s">
        <v>91</v>
      </c>
      <c r="D58" s="2" t="s">
        <v>13</v>
      </c>
      <c r="E58" s="18">
        <v>0</v>
      </c>
      <c r="F58" s="18">
        <v>0</v>
      </c>
      <c r="G58" s="18">
        <v>830</v>
      </c>
      <c r="H58" s="16">
        <v>0</v>
      </c>
      <c r="I58" s="33">
        <f t="shared" si="0"/>
        <v>0.0012648735412960181</v>
      </c>
    </row>
    <row r="59" spans="1:9" ht="30.75" customHeight="1">
      <c r="A59" s="5"/>
      <c r="B59" s="1"/>
      <c r="C59" s="1">
        <v>2310</v>
      </c>
      <c r="D59" s="2" t="s">
        <v>43</v>
      </c>
      <c r="E59" s="18">
        <v>92250</v>
      </c>
      <c r="F59" s="18">
        <v>89000</v>
      </c>
      <c r="G59" s="18">
        <v>89000</v>
      </c>
      <c r="H59" s="16">
        <f t="shared" si="1"/>
        <v>100</v>
      </c>
      <c r="I59" s="33">
        <f t="shared" si="0"/>
        <v>0.13563101828354893</v>
      </c>
    </row>
    <row r="60" spans="1:9" ht="46.5" customHeight="1">
      <c r="A60" s="5"/>
      <c r="B60" s="1"/>
      <c r="C60" s="1">
        <v>2701</v>
      </c>
      <c r="D60" s="2" t="s">
        <v>128</v>
      </c>
      <c r="E60" s="18">
        <v>0</v>
      </c>
      <c r="F60" s="18">
        <v>48000</v>
      </c>
      <c r="G60" s="18">
        <v>49380</v>
      </c>
      <c r="H60" s="16">
        <f t="shared" si="1"/>
        <v>102.875</v>
      </c>
      <c r="I60" s="33">
        <f t="shared" si="0"/>
        <v>0.07525235598698479</v>
      </c>
    </row>
    <row r="61" spans="1:9" ht="60" customHeight="1">
      <c r="A61" s="5"/>
      <c r="B61" s="1"/>
      <c r="C61" s="1">
        <v>2007</v>
      </c>
      <c r="D61" s="2" t="s">
        <v>136</v>
      </c>
      <c r="E61" s="18">
        <v>236034</v>
      </c>
      <c r="F61" s="18">
        <v>196127</v>
      </c>
      <c r="G61" s="18">
        <v>279252</v>
      </c>
      <c r="H61" s="16">
        <f t="shared" si="1"/>
        <v>142.38325166856168</v>
      </c>
      <c r="I61" s="33">
        <f t="shared" si="0"/>
        <v>0.4255644170530068</v>
      </c>
    </row>
    <row r="62" spans="1:9" ht="15.75" customHeight="1">
      <c r="A62" s="5"/>
      <c r="B62" s="1">
        <v>75095</v>
      </c>
      <c r="C62" s="1"/>
      <c r="D62" s="2" t="s">
        <v>52</v>
      </c>
      <c r="E62" s="18">
        <v>0</v>
      </c>
      <c r="F62" s="18">
        <v>0</v>
      </c>
      <c r="G62" s="18">
        <f>G64+G63</f>
        <v>7810</v>
      </c>
      <c r="H62" s="16">
        <v>0</v>
      </c>
      <c r="I62" s="33">
        <f t="shared" si="0"/>
        <v>0.011902002840387832</v>
      </c>
    </row>
    <row r="63" spans="1:9" ht="15.75" customHeight="1">
      <c r="A63" s="5"/>
      <c r="B63" s="1"/>
      <c r="C63" s="1" t="s">
        <v>90</v>
      </c>
      <c r="D63" s="2" t="s">
        <v>12</v>
      </c>
      <c r="E63" s="18">
        <v>0</v>
      </c>
      <c r="F63" s="18">
        <v>0</v>
      </c>
      <c r="G63" s="18">
        <v>856</v>
      </c>
      <c r="H63" s="16">
        <v>0</v>
      </c>
      <c r="I63" s="33">
        <f t="shared" si="0"/>
        <v>0.0013044960859631223</v>
      </c>
    </row>
    <row r="64" spans="1:9" ht="17.25" customHeight="1">
      <c r="A64" s="5"/>
      <c r="B64" s="1"/>
      <c r="C64" s="1" t="s">
        <v>91</v>
      </c>
      <c r="D64" s="2" t="s">
        <v>13</v>
      </c>
      <c r="E64" s="18">
        <v>0</v>
      </c>
      <c r="F64" s="18">
        <v>0</v>
      </c>
      <c r="G64" s="18">
        <v>6954</v>
      </c>
      <c r="H64" s="16">
        <v>0</v>
      </c>
      <c r="I64" s="33">
        <f t="shared" si="0"/>
        <v>0.01059750675442471</v>
      </c>
    </row>
    <row r="65" spans="1:9" ht="31.5" customHeight="1">
      <c r="A65" s="8">
        <v>754</v>
      </c>
      <c r="B65" s="9"/>
      <c r="C65" s="9"/>
      <c r="D65" s="10" t="s">
        <v>100</v>
      </c>
      <c r="E65" s="20">
        <f>E66</f>
        <v>3000</v>
      </c>
      <c r="F65" s="20">
        <f>F66+F68</f>
        <v>57000</v>
      </c>
      <c r="G65" s="20">
        <f>G66+G68</f>
        <v>30562</v>
      </c>
      <c r="H65" s="16">
        <f t="shared" si="1"/>
        <v>53.61754385964912</v>
      </c>
      <c r="I65" s="33">
        <f t="shared" si="0"/>
        <v>0.046574777312155306</v>
      </c>
    </row>
    <row r="66" spans="1:9" ht="15" customHeight="1">
      <c r="A66" s="5"/>
      <c r="B66" s="1">
        <v>75414</v>
      </c>
      <c r="C66" s="1"/>
      <c r="D66" s="2" t="s">
        <v>119</v>
      </c>
      <c r="E66" s="19">
        <f>E67</f>
        <v>3000</v>
      </c>
      <c r="F66" s="19">
        <v>3000</v>
      </c>
      <c r="G66" s="19">
        <f>G67</f>
        <v>3000</v>
      </c>
      <c r="H66" s="16">
        <f t="shared" si="1"/>
        <v>100</v>
      </c>
      <c r="I66" s="33">
        <f t="shared" si="0"/>
        <v>0.004571832076973559</v>
      </c>
    </row>
    <row r="67" spans="1:9" ht="45" customHeight="1">
      <c r="A67" s="5"/>
      <c r="B67" s="1"/>
      <c r="C67" s="1">
        <v>2110</v>
      </c>
      <c r="D67" s="2" t="s">
        <v>6</v>
      </c>
      <c r="E67" s="19">
        <v>3000</v>
      </c>
      <c r="F67" s="19">
        <v>3000</v>
      </c>
      <c r="G67" s="19">
        <v>3000</v>
      </c>
      <c r="H67" s="16">
        <f t="shared" si="1"/>
        <v>100</v>
      </c>
      <c r="I67" s="33">
        <f t="shared" si="0"/>
        <v>0.004571832076973559</v>
      </c>
    </row>
    <row r="68" spans="1:9" ht="15.75" customHeight="1">
      <c r="A68" s="5"/>
      <c r="B68" s="1">
        <v>75495</v>
      </c>
      <c r="C68" s="1"/>
      <c r="D68" s="2" t="s">
        <v>137</v>
      </c>
      <c r="E68" s="19">
        <v>0</v>
      </c>
      <c r="F68" s="19">
        <f>F69</f>
        <v>54000</v>
      </c>
      <c r="G68" s="19">
        <f>G69</f>
        <v>27562</v>
      </c>
      <c r="H68" s="16">
        <f t="shared" si="1"/>
        <v>51.040740740740745</v>
      </c>
      <c r="I68" s="33">
        <f t="shared" si="0"/>
        <v>0.04200294523518174</v>
      </c>
    </row>
    <row r="69" spans="1:9" ht="15.75" customHeight="1">
      <c r="A69" s="5"/>
      <c r="B69" s="1"/>
      <c r="C69" s="1" t="s">
        <v>110</v>
      </c>
      <c r="D69" s="2" t="s">
        <v>138</v>
      </c>
      <c r="E69" s="19">
        <v>0</v>
      </c>
      <c r="F69" s="19">
        <v>54000</v>
      </c>
      <c r="G69" s="19">
        <v>27562</v>
      </c>
      <c r="H69" s="16">
        <f t="shared" si="1"/>
        <v>51.040740740740745</v>
      </c>
      <c r="I69" s="33">
        <f t="shared" si="0"/>
        <v>0.04200294523518174</v>
      </c>
    </row>
    <row r="70" spans="1:9" ht="58.5" customHeight="1">
      <c r="A70" s="6">
        <v>756</v>
      </c>
      <c r="B70" s="3"/>
      <c r="C70" s="3"/>
      <c r="D70" s="4" t="s">
        <v>28</v>
      </c>
      <c r="E70" s="17">
        <f>E71+E74</f>
        <v>10518081</v>
      </c>
      <c r="F70" s="17">
        <f>F71+F74</f>
        <v>10473081</v>
      </c>
      <c r="G70" s="17">
        <f>G71+G74</f>
        <v>10323830</v>
      </c>
      <c r="H70" s="16">
        <f t="shared" si="1"/>
        <v>98.57490837700959</v>
      </c>
      <c r="I70" s="33">
        <f aca="true" t="shared" si="3" ref="I70:I133">(G70/65619208)*100</f>
        <v>15.732939050407314</v>
      </c>
    </row>
    <row r="71" spans="1:9" ht="29.25" customHeight="1">
      <c r="A71" s="5"/>
      <c r="B71" s="1">
        <v>75618</v>
      </c>
      <c r="C71" s="1"/>
      <c r="D71" s="2" t="s">
        <v>29</v>
      </c>
      <c r="E71" s="18">
        <f>E72+E73</f>
        <v>1580000</v>
      </c>
      <c r="F71" s="18">
        <f>F72+F73</f>
        <v>1635000</v>
      </c>
      <c r="G71" s="18">
        <f>G72+G73</f>
        <v>1682582</v>
      </c>
      <c r="H71" s="16">
        <f aca="true" t="shared" si="4" ref="H71:H134">(G71/F71)*100</f>
        <v>102.91021406727829</v>
      </c>
      <c r="I71" s="33">
        <f t="shared" si="3"/>
        <v>2.564160786579442</v>
      </c>
    </row>
    <row r="72" spans="1:9" ht="15" customHeight="1">
      <c r="A72" s="5"/>
      <c r="B72" s="1"/>
      <c r="C72" s="1" t="s">
        <v>85</v>
      </c>
      <c r="D72" s="2" t="s">
        <v>30</v>
      </c>
      <c r="E72" s="18">
        <v>1350000</v>
      </c>
      <c r="F72" s="18">
        <v>1350000</v>
      </c>
      <c r="G72" s="18">
        <v>1399415</v>
      </c>
      <c r="H72" s="16">
        <f t="shared" si="4"/>
        <v>103.66037037037037</v>
      </c>
      <c r="I72" s="33">
        <f t="shared" si="3"/>
        <v>2.1326301286659843</v>
      </c>
    </row>
    <row r="73" spans="1:9" ht="29.25" customHeight="1">
      <c r="A73" s="5"/>
      <c r="B73" s="1"/>
      <c r="C73" s="1" t="s">
        <v>106</v>
      </c>
      <c r="D73" s="2" t="s">
        <v>113</v>
      </c>
      <c r="E73" s="18">
        <v>230000</v>
      </c>
      <c r="F73" s="18">
        <v>285000</v>
      </c>
      <c r="G73" s="18">
        <v>283167</v>
      </c>
      <c r="H73" s="16">
        <f t="shared" si="4"/>
        <v>99.35684210526315</v>
      </c>
      <c r="I73" s="33">
        <f t="shared" si="3"/>
        <v>0.43153065791345735</v>
      </c>
    </row>
    <row r="74" spans="1:9" ht="33" customHeight="1">
      <c r="A74" s="5"/>
      <c r="B74" s="1">
        <v>75622</v>
      </c>
      <c r="C74" s="1"/>
      <c r="D74" s="2" t="s">
        <v>31</v>
      </c>
      <c r="E74" s="18">
        <f>E75+E76</f>
        <v>8938081</v>
      </c>
      <c r="F74" s="18">
        <f>F75+F76</f>
        <v>8838081</v>
      </c>
      <c r="G74" s="18">
        <f>G75+G76</f>
        <v>8641248</v>
      </c>
      <c r="H74" s="16">
        <f t="shared" si="4"/>
        <v>97.77289889060758</v>
      </c>
      <c r="I74" s="33">
        <f t="shared" si="3"/>
        <v>13.168778263827871</v>
      </c>
    </row>
    <row r="75" spans="1:9" ht="15">
      <c r="A75" s="5"/>
      <c r="B75" s="1"/>
      <c r="C75" s="1" t="s">
        <v>92</v>
      </c>
      <c r="D75" s="2" t="s">
        <v>32</v>
      </c>
      <c r="E75" s="18">
        <v>8808081</v>
      </c>
      <c r="F75" s="18">
        <v>8708081</v>
      </c>
      <c r="G75" s="18">
        <v>8486931</v>
      </c>
      <c r="H75" s="16">
        <f t="shared" si="4"/>
        <v>97.46040488139694</v>
      </c>
      <c r="I75" s="33">
        <f t="shared" si="3"/>
        <v>12.93360779362043</v>
      </c>
    </row>
    <row r="76" spans="1:9" ht="15">
      <c r="A76" s="5"/>
      <c r="B76" s="1"/>
      <c r="C76" s="1" t="s">
        <v>93</v>
      </c>
      <c r="D76" s="2" t="s">
        <v>33</v>
      </c>
      <c r="E76" s="18">
        <v>130000</v>
      </c>
      <c r="F76" s="18">
        <v>130000</v>
      </c>
      <c r="G76" s="18">
        <v>154317</v>
      </c>
      <c r="H76" s="16">
        <f t="shared" si="4"/>
        <v>118.70538461538462</v>
      </c>
      <c r="I76" s="33">
        <f t="shared" si="3"/>
        <v>0.2351704702074429</v>
      </c>
    </row>
    <row r="77" spans="1:9" ht="14.25">
      <c r="A77" s="6">
        <v>758</v>
      </c>
      <c r="B77" s="3"/>
      <c r="C77" s="3"/>
      <c r="D77" s="4" t="s">
        <v>34</v>
      </c>
      <c r="E77" s="17">
        <f>E78+E82+E84</f>
        <v>22682367</v>
      </c>
      <c r="F77" s="17">
        <f>F78+F82+F84</f>
        <v>20611169</v>
      </c>
      <c r="G77" s="17">
        <f>G78+G82+G84+G80</f>
        <v>20795652</v>
      </c>
      <c r="H77" s="16">
        <f t="shared" si="4"/>
        <v>100.89506325429673</v>
      </c>
      <c r="I77" s="33">
        <f t="shared" si="3"/>
        <v>31.691409625059784</v>
      </c>
    </row>
    <row r="78" spans="1:9" ht="28.5" customHeight="1">
      <c r="A78" s="5"/>
      <c r="B78" s="1">
        <v>75801</v>
      </c>
      <c r="C78" s="1"/>
      <c r="D78" s="2" t="s">
        <v>35</v>
      </c>
      <c r="E78" s="18">
        <f>E79</f>
        <v>16776888</v>
      </c>
      <c r="F78" s="18">
        <f>F79</f>
        <v>14706361</v>
      </c>
      <c r="G78" s="18">
        <f>G79</f>
        <v>14706361</v>
      </c>
      <c r="H78" s="16">
        <f t="shared" si="4"/>
        <v>100</v>
      </c>
      <c r="I78" s="33">
        <f t="shared" si="3"/>
        <v>22.411670985117652</v>
      </c>
    </row>
    <row r="79" spans="1:9" ht="15">
      <c r="A79" s="5"/>
      <c r="B79" s="1"/>
      <c r="C79" s="1">
        <v>2920</v>
      </c>
      <c r="D79" s="2" t="s">
        <v>36</v>
      </c>
      <c r="E79" s="18">
        <v>16776888</v>
      </c>
      <c r="F79" s="18">
        <v>14706361</v>
      </c>
      <c r="G79" s="18">
        <v>14706361</v>
      </c>
      <c r="H79" s="16">
        <f t="shared" si="4"/>
        <v>100</v>
      </c>
      <c r="I79" s="33">
        <f t="shared" si="3"/>
        <v>22.411670985117652</v>
      </c>
    </row>
    <row r="80" spans="1:9" ht="30">
      <c r="A80" s="5"/>
      <c r="B80" s="1">
        <v>75802</v>
      </c>
      <c r="C80" s="1"/>
      <c r="D80" s="2" t="s">
        <v>151</v>
      </c>
      <c r="E80" s="18">
        <v>0</v>
      </c>
      <c r="F80" s="18">
        <v>0</v>
      </c>
      <c r="G80" s="18">
        <v>184483</v>
      </c>
      <c r="H80" s="16">
        <v>0</v>
      </c>
      <c r="I80" s="33">
        <f t="shared" si="3"/>
        <v>0.2811417656854377</v>
      </c>
    </row>
    <row r="81" spans="1:9" ht="15">
      <c r="A81" s="5"/>
      <c r="B81" s="1"/>
      <c r="C81" s="1">
        <v>2760</v>
      </c>
      <c r="D81" s="2" t="s">
        <v>152</v>
      </c>
      <c r="E81" s="18">
        <v>0</v>
      </c>
      <c r="F81" s="18">
        <v>0</v>
      </c>
      <c r="G81" s="18">
        <v>184483</v>
      </c>
      <c r="H81" s="16">
        <v>0</v>
      </c>
      <c r="I81" s="33">
        <f t="shared" si="3"/>
        <v>0.2811417656854377</v>
      </c>
    </row>
    <row r="82" spans="1:9" ht="15">
      <c r="A82" s="5"/>
      <c r="B82" s="1">
        <v>75803</v>
      </c>
      <c r="C82" s="1"/>
      <c r="D82" s="2" t="s">
        <v>37</v>
      </c>
      <c r="E82" s="18">
        <f>E83</f>
        <v>5159019</v>
      </c>
      <c r="F82" s="18">
        <f>F83</f>
        <v>5159019</v>
      </c>
      <c r="G82" s="18">
        <f>G83</f>
        <v>5159019</v>
      </c>
      <c r="H82" s="16">
        <f t="shared" si="4"/>
        <v>100</v>
      </c>
      <c r="I82" s="33">
        <f t="shared" si="3"/>
        <v>7.862056183305352</v>
      </c>
    </row>
    <row r="83" spans="1:9" ht="15">
      <c r="A83" s="5"/>
      <c r="B83" s="1"/>
      <c r="C83" s="1">
        <v>2920</v>
      </c>
      <c r="D83" s="2" t="s">
        <v>36</v>
      </c>
      <c r="E83" s="18">
        <v>5159019</v>
      </c>
      <c r="F83" s="18">
        <v>5159019</v>
      </c>
      <c r="G83" s="18">
        <v>5159019</v>
      </c>
      <c r="H83" s="16">
        <f t="shared" si="4"/>
        <v>100</v>
      </c>
      <c r="I83" s="33">
        <f t="shared" si="3"/>
        <v>7.862056183305352</v>
      </c>
    </row>
    <row r="84" spans="1:9" ht="15">
      <c r="A84" s="5"/>
      <c r="B84" s="1">
        <v>75832</v>
      </c>
      <c r="C84" s="2"/>
      <c r="D84" s="2" t="s">
        <v>38</v>
      </c>
      <c r="E84" s="18">
        <f>E85</f>
        <v>746460</v>
      </c>
      <c r="F84" s="18">
        <f>F85</f>
        <v>745789</v>
      </c>
      <c r="G84" s="18">
        <f>G85</f>
        <v>745789</v>
      </c>
      <c r="H84" s="16">
        <f t="shared" si="4"/>
        <v>100</v>
      </c>
      <c r="I84" s="33">
        <f t="shared" si="3"/>
        <v>1.1365406909513447</v>
      </c>
    </row>
    <row r="85" spans="1:9" ht="15">
      <c r="A85" s="5"/>
      <c r="B85" s="1"/>
      <c r="C85" s="1">
        <v>2920</v>
      </c>
      <c r="D85" s="2" t="s">
        <v>36</v>
      </c>
      <c r="E85" s="18">
        <v>746460</v>
      </c>
      <c r="F85" s="18">
        <v>745789</v>
      </c>
      <c r="G85" s="18">
        <v>745789</v>
      </c>
      <c r="H85" s="16">
        <f t="shared" si="4"/>
        <v>100</v>
      </c>
      <c r="I85" s="33">
        <f t="shared" si="3"/>
        <v>1.1365406909513447</v>
      </c>
    </row>
    <row r="86" spans="1:9" ht="14.25">
      <c r="A86" s="6">
        <v>801</v>
      </c>
      <c r="B86" s="3"/>
      <c r="C86" s="3"/>
      <c r="D86" s="4" t="s">
        <v>39</v>
      </c>
      <c r="E86" s="17">
        <f>E87+E90+E97+E99+E101+E107+E113+E115</f>
        <v>4567270</v>
      </c>
      <c r="F86" s="17">
        <f>F87+F90+F97+F99+F101+F107+F113+F115</f>
        <v>4197388</v>
      </c>
      <c r="G86" s="17">
        <f>G87+G90+G97+G99+G101+G107+G113+G115</f>
        <v>4109189</v>
      </c>
      <c r="H86" s="16">
        <f t="shared" si="4"/>
        <v>97.89871701162724</v>
      </c>
      <c r="I86" s="33">
        <f t="shared" si="3"/>
        <v>6.262174026848968</v>
      </c>
    </row>
    <row r="87" spans="1:9" ht="15">
      <c r="A87" s="5"/>
      <c r="B87" s="1">
        <v>80102</v>
      </c>
      <c r="C87" s="1"/>
      <c r="D87" s="2" t="s">
        <v>40</v>
      </c>
      <c r="E87" s="18">
        <f>E88+E89</f>
        <v>250</v>
      </c>
      <c r="F87" s="18">
        <f>F88+F89</f>
        <v>250</v>
      </c>
      <c r="G87" s="18">
        <f>G88+G89</f>
        <v>317</v>
      </c>
      <c r="H87" s="16">
        <f t="shared" si="4"/>
        <v>126.8</v>
      </c>
      <c r="I87" s="33">
        <f t="shared" si="3"/>
        <v>0.00048309025613353944</v>
      </c>
    </row>
    <row r="88" spans="1:9" ht="15">
      <c r="A88" s="5"/>
      <c r="B88" s="1"/>
      <c r="C88" s="1" t="s">
        <v>90</v>
      </c>
      <c r="D88" s="2" t="s">
        <v>12</v>
      </c>
      <c r="E88" s="18">
        <v>150</v>
      </c>
      <c r="F88" s="18">
        <v>150</v>
      </c>
      <c r="G88" s="18">
        <v>170</v>
      </c>
      <c r="H88" s="16">
        <f t="shared" si="4"/>
        <v>113.33333333333333</v>
      </c>
      <c r="I88" s="33">
        <f t="shared" si="3"/>
        <v>0.00025907048436183506</v>
      </c>
    </row>
    <row r="89" spans="1:9" ht="15">
      <c r="A89" s="5"/>
      <c r="B89" s="1"/>
      <c r="C89" s="1" t="s">
        <v>91</v>
      </c>
      <c r="D89" s="2" t="s">
        <v>13</v>
      </c>
      <c r="E89" s="18">
        <v>100</v>
      </c>
      <c r="F89" s="18">
        <v>100</v>
      </c>
      <c r="G89" s="18">
        <v>147</v>
      </c>
      <c r="H89" s="16">
        <f t="shared" si="4"/>
        <v>147</v>
      </c>
      <c r="I89" s="33">
        <f t="shared" si="3"/>
        <v>0.0002240197717717044</v>
      </c>
    </row>
    <row r="90" spans="1:9" ht="16.5" customHeight="1">
      <c r="A90" s="5"/>
      <c r="B90" s="1">
        <v>80110</v>
      </c>
      <c r="C90" s="1"/>
      <c r="D90" s="2" t="s">
        <v>41</v>
      </c>
      <c r="E90" s="18">
        <f>E92+E93+E94+E95+E91</f>
        <v>4460663</v>
      </c>
      <c r="F90" s="18">
        <f>F92+F93+F94+F95+F91+F96</f>
        <v>4041097</v>
      </c>
      <c r="G90" s="18">
        <f>G92+G93+G94+G95+G91+G96</f>
        <v>3966162</v>
      </c>
      <c r="H90" s="16">
        <f t="shared" si="4"/>
        <v>98.1456767803396</v>
      </c>
      <c r="I90" s="33">
        <f t="shared" si="3"/>
        <v>6.044208884691201</v>
      </c>
    </row>
    <row r="91" spans="1:9" ht="16.5" customHeight="1">
      <c r="A91" s="5"/>
      <c r="B91" s="1"/>
      <c r="C91" s="1" t="s">
        <v>87</v>
      </c>
      <c r="D91" s="2" t="s">
        <v>11</v>
      </c>
      <c r="E91" s="18">
        <v>140</v>
      </c>
      <c r="F91" s="18">
        <v>140</v>
      </c>
      <c r="G91" s="18">
        <v>165</v>
      </c>
      <c r="H91" s="16">
        <f t="shared" si="4"/>
        <v>117.85714285714286</v>
      </c>
      <c r="I91" s="33">
        <f t="shared" si="3"/>
        <v>0.00025145076423354576</v>
      </c>
    </row>
    <row r="92" spans="1:9" ht="61.5" customHeight="1">
      <c r="A92" s="5"/>
      <c r="B92" s="1"/>
      <c r="C92" s="1" t="s">
        <v>88</v>
      </c>
      <c r="D92" s="2" t="s">
        <v>42</v>
      </c>
      <c r="E92" s="18">
        <v>16400</v>
      </c>
      <c r="F92" s="18">
        <v>16400</v>
      </c>
      <c r="G92" s="18">
        <v>15259</v>
      </c>
      <c r="H92" s="16">
        <f t="shared" si="4"/>
        <v>93.04268292682927</v>
      </c>
      <c r="I92" s="33">
        <f t="shared" si="3"/>
        <v>0.023253861887513178</v>
      </c>
    </row>
    <row r="93" spans="1:9" ht="15">
      <c r="A93" s="5"/>
      <c r="B93" s="1"/>
      <c r="C93" s="1" t="s">
        <v>90</v>
      </c>
      <c r="D93" s="2" t="s">
        <v>12</v>
      </c>
      <c r="E93" s="18">
        <v>520</v>
      </c>
      <c r="F93" s="18">
        <v>520</v>
      </c>
      <c r="G93" s="18">
        <v>255</v>
      </c>
      <c r="H93" s="16">
        <f t="shared" si="4"/>
        <v>49.03846153846153</v>
      </c>
      <c r="I93" s="33">
        <f t="shared" si="3"/>
        <v>0.0003886057265427526</v>
      </c>
    </row>
    <row r="94" spans="1:9" ht="15">
      <c r="A94" s="5"/>
      <c r="B94" s="1"/>
      <c r="C94" s="1" t="s">
        <v>91</v>
      </c>
      <c r="D94" s="2" t="s">
        <v>13</v>
      </c>
      <c r="E94" s="18">
        <v>260</v>
      </c>
      <c r="F94" s="18">
        <v>260</v>
      </c>
      <c r="G94" s="18">
        <v>321</v>
      </c>
      <c r="H94" s="16">
        <f t="shared" si="4"/>
        <v>123.46153846153847</v>
      </c>
      <c r="I94" s="33">
        <f t="shared" si="3"/>
        <v>0.0004891860322361709</v>
      </c>
    </row>
    <row r="95" spans="1:9" ht="29.25" customHeight="1">
      <c r="A95" s="5"/>
      <c r="B95" s="1"/>
      <c r="C95" s="1">
        <v>2310</v>
      </c>
      <c r="D95" s="2" t="s">
        <v>43</v>
      </c>
      <c r="E95" s="18">
        <v>4443343</v>
      </c>
      <c r="F95" s="18">
        <v>3963777</v>
      </c>
      <c r="G95" s="18">
        <v>3890252</v>
      </c>
      <c r="H95" s="16">
        <f t="shared" si="4"/>
        <v>98.14507728361106</v>
      </c>
      <c r="I95" s="33">
        <f t="shared" si="3"/>
        <v>5.928526293703515</v>
      </c>
    </row>
    <row r="96" spans="1:9" ht="47.25" customHeight="1">
      <c r="A96" s="5"/>
      <c r="B96" s="1"/>
      <c r="C96" s="1">
        <v>6610</v>
      </c>
      <c r="D96" s="2" t="s">
        <v>154</v>
      </c>
      <c r="E96" s="18"/>
      <c r="F96" s="18">
        <v>60000</v>
      </c>
      <c r="G96" s="18">
        <v>59910</v>
      </c>
      <c r="H96" s="16">
        <f t="shared" si="4"/>
        <v>99.85000000000001</v>
      </c>
      <c r="I96" s="33">
        <f t="shared" si="3"/>
        <v>0.09129948657716198</v>
      </c>
    </row>
    <row r="97" spans="1:9" ht="15">
      <c r="A97" s="5"/>
      <c r="B97" s="1">
        <v>80111</v>
      </c>
      <c r="C97" s="1"/>
      <c r="D97" s="2" t="s">
        <v>44</v>
      </c>
      <c r="E97" s="18">
        <f>E98</f>
        <v>80</v>
      </c>
      <c r="F97" s="18">
        <f>F98</f>
        <v>80</v>
      </c>
      <c r="G97" s="18">
        <f>G98</f>
        <v>103</v>
      </c>
      <c r="H97" s="16">
        <f t="shared" si="4"/>
        <v>128.75</v>
      </c>
      <c r="I97" s="33">
        <f t="shared" si="3"/>
        <v>0.00015696623464275886</v>
      </c>
    </row>
    <row r="98" spans="1:9" ht="15">
      <c r="A98" s="5"/>
      <c r="B98" s="1"/>
      <c r="C98" s="1" t="s">
        <v>91</v>
      </c>
      <c r="D98" s="2" t="s">
        <v>13</v>
      </c>
      <c r="E98" s="18">
        <v>80</v>
      </c>
      <c r="F98" s="18">
        <v>80</v>
      </c>
      <c r="G98" s="18">
        <v>103</v>
      </c>
      <c r="H98" s="16">
        <f t="shared" si="4"/>
        <v>128.75</v>
      </c>
      <c r="I98" s="33">
        <f t="shared" si="3"/>
        <v>0.00015696623464275886</v>
      </c>
    </row>
    <row r="99" spans="1:9" ht="15">
      <c r="A99" s="5"/>
      <c r="B99" s="1">
        <v>80113</v>
      </c>
      <c r="C99" s="1"/>
      <c r="D99" s="2" t="s">
        <v>45</v>
      </c>
      <c r="E99" s="18">
        <f>E100</f>
        <v>23000</v>
      </c>
      <c r="F99" s="18">
        <f>F100</f>
        <v>19500</v>
      </c>
      <c r="G99" s="18">
        <f>G100</f>
        <v>12408</v>
      </c>
      <c r="H99" s="16">
        <f t="shared" si="4"/>
        <v>63.63076923076923</v>
      </c>
      <c r="I99" s="33">
        <f t="shared" si="3"/>
        <v>0.01890909747036264</v>
      </c>
    </row>
    <row r="100" spans="1:9" ht="45.75" customHeight="1">
      <c r="A100" s="5"/>
      <c r="B100" s="1"/>
      <c r="C100" s="1">
        <v>2310</v>
      </c>
      <c r="D100" s="2" t="s">
        <v>46</v>
      </c>
      <c r="E100" s="18">
        <v>23000</v>
      </c>
      <c r="F100" s="18">
        <v>19500</v>
      </c>
      <c r="G100" s="18">
        <v>12408</v>
      </c>
      <c r="H100" s="16">
        <f t="shared" si="4"/>
        <v>63.63076923076923</v>
      </c>
      <c r="I100" s="33">
        <f t="shared" si="3"/>
        <v>0.01890909747036264</v>
      </c>
    </row>
    <row r="101" spans="1:9" ht="15">
      <c r="A101" s="5"/>
      <c r="B101" s="1">
        <v>80120</v>
      </c>
      <c r="C101" s="1"/>
      <c r="D101" s="2" t="s">
        <v>47</v>
      </c>
      <c r="E101" s="18">
        <f>E102+E103+E104+E105+E106</f>
        <v>4310</v>
      </c>
      <c r="F101" s="18">
        <f>F102+F103+F104+F105+F106</f>
        <v>67398</v>
      </c>
      <c r="G101" s="18">
        <f>G102+G103+G104+G105+G106</f>
        <v>73117</v>
      </c>
      <c r="H101" s="16">
        <f t="shared" si="4"/>
        <v>108.48541499747768</v>
      </c>
      <c r="I101" s="33">
        <f t="shared" si="3"/>
        <v>0.11142621532402525</v>
      </c>
    </row>
    <row r="102" spans="1:9" ht="15">
      <c r="A102" s="5"/>
      <c r="B102" s="1"/>
      <c r="C102" s="1" t="s">
        <v>87</v>
      </c>
      <c r="D102" s="2" t="s">
        <v>11</v>
      </c>
      <c r="E102" s="18">
        <v>410</v>
      </c>
      <c r="F102" s="18">
        <v>410</v>
      </c>
      <c r="G102" s="18">
        <v>504</v>
      </c>
      <c r="H102" s="16">
        <f t="shared" si="4"/>
        <v>122.92682926829268</v>
      </c>
      <c r="I102" s="33">
        <f t="shared" si="3"/>
        <v>0.000768067788931558</v>
      </c>
    </row>
    <row r="103" spans="1:9" ht="59.25" customHeight="1">
      <c r="A103" s="5"/>
      <c r="B103" s="1"/>
      <c r="C103" s="1" t="s">
        <v>88</v>
      </c>
      <c r="D103" s="2" t="s">
        <v>42</v>
      </c>
      <c r="E103" s="18">
        <v>2580</v>
      </c>
      <c r="F103" s="18">
        <v>2580</v>
      </c>
      <c r="G103" s="18">
        <v>8411</v>
      </c>
      <c r="H103" s="16">
        <f t="shared" si="4"/>
        <v>326.0077519379845</v>
      </c>
      <c r="I103" s="33">
        <f t="shared" si="3"/>
        <v>0.012817893199808202</v>
      </c>
    </row>
    <row r="104" spans="1:9" ht="15">
      <c r="A104" s="5"/>
      <c r="B104" s="1"/>
      <c r="C104" s="1" t="s">
        <v>90</v>
      </c>
      <c r="D104" s="2" t="s">
        <v>12</v>
      </c>
      <c r="E104" s="18">
        <v>500</v>
      </c>
      <c r="F104" s="18">
        <v>500</v>
      </c>
      <c r="G104" s="18">
        <v>318</v>
      </c>
      <c r="H104" s="16">
        <f t="shared" si="4"/>
        <v>63.6</v>
      </c>
      <c r="I104" s="33">
        <f t="shared" si="3"/>
        <v>0.0004846142001591973</v>
      </c>
    </row>
    <row r="105" spans="1:9" ht="15">
      <c r="A105" s="5"/>
      <c r="B105" s="1"/>
      <c r="C105" s="1" t="s">
        <v>91</v>
      </c>
      <c r="D105" s="2" t="s">
        <v>13</v>
      </c>
      <c r="E105" s="18">
        <v>820</v>
      </c>
      <c r="F105" s="18">
        <v>820</v>
      </c>
      <c r="G105" s="18">
        <v>797</v>
      </c>
      <c r="H105" s="16">
        <f t="shared" si="4"/>
        <v>97.1951219512195</v>
      </c>
      <c r="I105" s="33">
        <f t="shared" si="3"/>
        <v>0.001214583388449309</v>
      </c>
    </row>
    <row r="106" spans="1:9" ht="45">
      <c r="A106" s="5"/>
      <c r="B106" s="1"/>
      <c r="C106" s="1">
        <v>2700</v>
      </c>
      <c r="D106" s="2" t="s">
        <v>102</v>
      </c>
      <c r="E106" s="18">
        <v>0</v>
      </c>
      <c r="F106" s="18">
        <v>63088</v>
      </c>
      <c r="G106" s="18">
        <v>63087</v>
      </c>
      <c r="H106" s="16">
        <f t="shared" si="4"/>
        <v>99.99841491250318</v>
      </c>
      <c r="I106" s="33">
        <f t="shared" si="3"/>
        <v>0.09614105674667697</v>
      </c>
    </row>
    <row r="107" spans="1:9" ht="15">
      <c r="A107" s="5"/>
      <c r="B107" s="1">
        <v>80130</v>
      </c>
      <c r="C107" s="1"/>
      <c r="D107" s="2" t="s">
        <v>48</v>
      </c>
      <c r="E107" s="18">
        <f>E108+E109+E110+E112+E111</f>
        <v>2900</v>
      </c>
      <c r="F107" s="18">
        <f>F108+F109+F110+F112+F111</f>
        <v>2900</v>
      </c>
      <c r="G107" s="18">
        <f>G108+G109+G110+G112+G111</f>
        <v>3467</v>
      </c>
      <c r="H107" s="16">
        <f t="shared" si="4"/>
        <v>119.55172413793103</v>
      </c>
      <c r="I107" s="33">
        <f t="shared" si="3"/>
        <v>0.005283513936955777</v>
      </c>
    </row>
    <row r="108" spans="1:9" ht="15">
      <c r="A108" s="5"/>
      <c r="B108" s="1"/>
      <c r="C108" s="1" t="s">
        <v>87</v>
      </c>
      <c r="D108" s="2" t="s">
        <v>11</v>
      </c>
      <c r="E108" s="18">
        <v>300</v>
      </c>
      <c r="F108" s="18">
        <v>300</v>
      </c>
      <c r="G108" s="18">
        <v>517</v>
      </c>
      <c r="H108" s="16">
        <f t="shared" si="4"/>
        <v>172.33333333333334</v>
      </c>
      <c r="I108" s="33">
        <f t="shared" si="3"/>
        <v>0.00078787906126511</v>
      </c>
    </row>
    <row r="109" spans="1:9" ht="60" customHeight="1">
      <c r="A109" s="5"/>
      <c r="B109" s="1"/>
      <c r="C109" s="1" t="s">
        <v>88</v>
      </c>
      <c r="D109" s="2" t="s">
        <v>42</v>
      </c>
      <c r="E109" s="18">
        <v>2000</v>
      </c>
      <c r="F109" s="18">
        <v>2000</v>
      </c>
      <c r="G109" s="18">
        <v>2312</v>
      </c>
      <c r="H109" s="16">
        <f t="shared" si="4"/>
        <v>115.6</v>
      </c>
      <c r="I109" s="33">
        <f t="shared" si="3"/>
        <v>0.0035233585873209565</v>
      </c>
    </row>
    <row r="110" spans="1:9" ht="15">
      <c r="A110" s="5"/>
      <c r="B110" s="1"/>
      <c r="C110" s="1" t="s">
        <v>90</v>
      </c>
      <c r="D110" s="2" t="s">
        <v>12</v>
      </c>
      <c r="E110" s="18">
        <v>400</v>
      </c>
      <c r="F110" s="18">
        <v>400</v>
      </c>
      <c r="G110" s="18">
        <v>343</v>
      </c>
      <c r="H110" s="16">
        <f t="shared" si="4"/>
        <v>85.75</v>
      </c>
      <c r="I110" s="33">
        <f t="shared" si="3"/>
        <v>0.0005227128008006436</v>
      </c>
    </row>
    <row r="111" spans="1:9" ht="15">
      <c r="A111" s="5"/>
      <c r="B111" s="1"/>
      <c r="C111" s="1" t="s">
        <v>110</v>
      </c>
      <c r="D111" s="2" t="s">
        <v>114</v>
      </c>
      <c r="E111" s="18">
        <v>0</v>
      </c>
      <c r="F111" s="18">
        <v>0</v>
      </c>
      <c r="G111" s="18">
        <v>0</v>
      </c>
      <c r="H111" s="16">
        <v>0</v>
      </c>
      <c r="I111" s="33">
        <f t="shared" si="3"/>
        <v>0</v>
      </c>
    </row>
    <row r="112" spans="1:9" ht="15">
      <c r="A112" s="5"/>
      <c r="B112" s="1"/>
      <c r="C112" s="1" t="s">
        <v>91</v>
      </c>
      <c r="D112" s="2" t="s">
        <v>13</v>
      </c>
      <c r="E112" s="18">
        <v>200</v>
      </c>
      <c r="F112" s="18">
        <v>200</v>
      </c>
      <c r="G112" s="18">
        <v>295</v>
      </c>
      <c r="H112" s="16">
        <f t="shared" si="4"/>
        <v>147.5</v>
      </c>
      <c r="I112" s="33">
        <f t="shared" si="3"/>
        <v>0.00044956348756906666</v>
      </c>
    </row>
    <row r="113" spans="1:9" ht="15">
      <c r="A113" s="5"/>
      <c r="B113" s="1">
        <v>80146</v>
      </c>
      <c r="C113" s="1"/>
      <c r="D113" s="2" t="s">
        <v>50</v>
      </c>
      <c r="E113" s="18">
        <f>E114</f>
        <v>24689</v>
      </c>
      <c r="F113" s="18">
        <f>F114</f>
        <v>18445</v>
      </c>
      <c r="G113" s="18">
        <f>G114</f>
        <v>7655</v>
      </c>
      <c r="H113" s="16">
        <f t="shared" si="4"/>
        <v>41.50176199512063</v>
      </c>
      <c r="I113" s="33">
        <f t="shared" si="3"/>
        <v>0.011665791516410865</v>
      </c>
    </row>
    <row r="114" spans="1:9" ht="30.75" customHeight="1">
      <c r="A114" s="5"/>
      <c r="B114" s="1"/>
      <c r="C114" s="1">
        <v>2310</v>
      </c>
      <c r="D114" s="2" t="s">
        <v>51</v>
      </c>
      <c r="E114" s="18">
        <v>24689</v>
      </c>
      <c r="F114" s="18">
        <v>18445</v>
      </c>
      <c r="G114" s="18">
        <v>7655</v>
      </c>
      <c r="H114" s="16">
        <f t="shared" si="4"/>
        <v>41.50176199512063</v>
      </c>
      <c r="I114" s="33">
        <f t="shared" si="3"/>
        <v>0.011665791516410865</v>
      </c>
    </row>
    <row r="115" spans="1:9" ht="15">
      <c r="A115" s="5"/>
      <c r="B115" s="1">
        <v>80195</v>
      </c>
      <c r="C115" s="1"/>
      <c r="D115" s="2" t="s">
        <v>52</v>
      </c>
      <c r="E115" s="18">
        <f>E116</f>
        <v>51378</v>
      </c>
      <c r="F115" s="18">
        <f>F116</f>
        <v>47718</v>
      </c>
      <c r="G115" s="18">
        <f>G116</f>
        <v>45960</v>
      </c>
      <c r="H115" s="16">
        <f t="shared" si="4"/>
        <v>96.31585565195525</v>
      </c>
      <c r="I115" s="33">
        <f t="shared" si="3"/>
        <v>0.07004046741923492</v>
      </c>
    </row>
    <row r="116" spans="1:9" ht="31.5" customHeight="1">
      <c r="A116" s="5"/>
      <c r="B116" s="1"/>
      <c r="C116" s="1">
        <v>2310</v>
      </c>
      <c r="D116" s="2" t="s">
        <v>51</v>
      </c>
      <c r="E116" s="18">
        <v>51378</v>
      </c>
      <c r="F116" s="18">
        <v>47718</v>
      </c>
      <c r="G116" s="18">
        <v>45960</v>
      </c>
      <c r="H116" s="16">
        <f t="shared" si="4"/>
        <v>96.31585565195525</v>
      </c>
      <c r="I116" s="33">
        <f t="shared" si="3"/>
        <v>0.07004046741923492</v>
      </c>
    </row>
    <row r="117" spans="1:9" ht="14.25">
      <c r="A117" s="6">
        <v>851</v>
      </c>
      <c r="B117" s="3"/>
      <c r="C117" s="3"/>
      <c r="D117" s="4" t="s">
        <v>54</v>
      </c>
      <c r="E117" s="17">
        <f aca="true" t="shared" si="5" ref="E117:G118">E118</f>
        <v>4785436</v>
      </c>
      <c r="F117" s="17">
        <f t="shared" si="5"/>
        <v>4717757</v>
      </c>
      <c r="G117" s="17">
        <f t="shared" si="5"/>
        <v>4705891</v>
      </c>
      <c r="H117" s="16">
        <f t="shared" si="4"/>
        <v>99.74848217065863</v>
      </c>
      <c r="I117" s="33">
        <f t="shared" si="3"/>
        <v>7.17151447484706</v>
      </c>
    </row>
    <row r="118" spans="1:9" ht="33.75" customHeight="1">
      <c r="A118" s="5"/>
      <c r="B118" s="1">
        <v>85156</v>
      </c>
      <c r="C118" s="1"/>
      <c r="D118" s="2" t="s">
        <v>55</v>
      </c>
      <c r="E118" s="18">
        <f t="shared" si="5"/>
        <v>4785436</v>
      </c>
      <c r="F118" s="18">
        <f t="shared" si="5"/>
        <v>4717757</v>
      </c>
      <c r="G118" s="18">
        <f t="shared" si="5"/>
        <v>4705891</v>
      </c>
      <c r="H118" s="16">
        <f t="shared" si="4"/>
        <v>99.74848217065863</v>
      </c>
      <c r="I118" s="33">
        <f t="shared" si="3"/>
        <v>7.17151447484706</v>
      </c>
    </row>
    <row r="119" spans="1:9" ht="45" customHeight="1">
      <c r="A119" s="5"/>
      <c r="B119" s="1"/>
      <c r="C119" s="1">
        <v>2110</v>
      </c>
      <c r="D119" s="2" t="s">
        <v>6</v>
      </c>
      <c r="E119" s="18">
        <v>4785436</v>
      </c>
      <c r="F119" s="18">
        <v>4717757</v>
      </c>
      <c r="G119" s="18">
        <v>4705891</v>
      </c>
      <c r="H119" s="16">
        <f t="shared" si="4"/>
        <v>99.74848217065863</v>
      </c>
      <c r="I119" s="33">
        <f t="shared" si="3"/>
        <v>7.17151447484706</v>
      </c>
    </row>
    <row r="120" spans="1:9" ht="14.25">
      <c r="A120" s="6">
        <v>852</v>
      </c>
      <c r="B120" s="3"/>
      <c r="C120" s="3"/>
      <c r="D120" s="4" t="s">
        <v>56</v>
      </c>
      <c r="E120" s="17">
        <f>E121+E128+E136+E141</f>
        <v>11030332</v>
      </c>
      <c r="F120" s="17">
        <f>F121+F128+F136+F141</f>
        <v>12379681</v>
      </c>
      <c r="G120" s="17">
        <f>G121+G128+G136+G141</f>
        <v>12452822</v>
      </c>
      <c r="H120" s="16">
        <f t="shared" si="4"/>
        <v>100.59081490064243</v>
      </c>
      <c r="I120" s="33">
        <f t="shared" si="3"/>
        <v>18.977403689480678</v>
      </c>
    </row>
    <row r="121" spans="1:9" ht="15">
      <c r="A121" s="7"/>
      <c r="B121" s="1">
        <v>85201</v>
      </c>
      <c r="C121" s="1"/>
      <c r="D121" s="2" t="s">
        <v>57</v>
      </c>
      <c r="E121" s="18">
        <f>E123+E124+E125+E126</f>
        <v>128505</v>
      </c>
      <c r="F121" s="18">
        <f>F123+F124+F125+F126+F127</f>
        <v>166198</v>
      </c>
      <c r="G121" s="18">
        <f>G123+G124+G125+G126+G127+G122</f>
        <v>228688</v>
      </c>
      <c r="H121" s="16">
        <f t="shared" si="4"/>
        <v>137.5997304420029</v>
      </c>
      <c r="I121" s="33">
        <f t="shared" si="3"/>
        <v>0.34850771133964314</v>
      </c>
    </row>
    <row r="122" spans="1:9" ht="45">
      <c r="A122" s="7"/>
      <c r="B122" s="1"/>
      <c r="C122" s="1" t="s">
        <v>142</v>
      </c>
      <c r="D122" s="2" t="s">
        <v>144</v>
      </c>
      <c r="E122" s="18">
        <v>0</v>
      </c>
      <c r="F122" s="18">
        <v>0</v>
      </c>
      <c r="G122" s="18">
        <v>3833</v>
      </c>
      <c r="H122" s="16">
        <v>0</v>
      </c>
      <c r="I122" s="33">
        <f t="shared" si="3"/>
        <v>0.005841277450346551</v>
      </c>
    </row>
    <row r="123" spans="1:9" ht="15">
      <c r="A123" s="5"/>
      <c r="B123" s="1"/>
      <c r="C123" s="1" t="s">
        <v>90</v>
      </c>
      <c r="D123" s="2" t="s">
        <v>12</v>
      </c>
      <c r="E123" s="18">
        <v>340</v>
      </c>
      <c r="F123" s="18">
        <v>340</v>
      </c>
      <c r="G123" s="18">
        <v>297</v>
      </c>
      <c r="H123" s="16">
        <f t="shared" si="4"/>
        <v>87.3529411764706</v>
      </c>
      <c r="I123" s="33">
        <f t="shared" si="3"/>
        <v>0.00045261137562038235</v>
      </c>
    </row>
    <row r="124" spans="1:9" ht="15" customHeight="1">
      <c r="A124" s="5"/>
      <c r="B124" s="1"/>
      <c r="C124" s="1" t="s">
        <v>110</v>
      </c>
      <c r="D124" s="2" t="s">
        <v>114</v>
      </c>
      <c r="E124" s="18">
        <v>0</v>
      </c>
      <c r="F124" s="18">
        <v>0</v>
      </c>
      <c r="G124" s="18">
        <v>0</v>
      </c>
      <c r="H124" s="16">
        <v>0</v>
      </c>
      <c r="I124" s="33">
        <f t="shared" si="3"/>
        <v>0</v>
      </c>
    </row>
    <row r="125" spans="1:9" ht="14.25" customHeight="1">
      <c r="A125" s="5"/>
      <c r="B125" s="1"/>
      <c r="C125" s="1" t="s">
        <v>91</v>
      </c>
      <c r="D125" s="2" t="s">
        <v>13</v>
      </c>
      <c r="E125" s="18">
        <v>79340</v>
      </c>
      <c r="F125" s="18">
        <v>1679</v>
      </c>
      <c r="G125" s="18">
        <v>719</v>
      </c>
      <c r="H125" s="16">
        <f t="shared" si="4"/>
        <v>42.823108993448486</v>
      </c>
      <c r="I125" s="33">
        <f t="shared" si="3"/>
        <v>0.0010957157544479964</v>
      </c>
    </row>
    <row r="126" spans="1:9" ht="45">
      <c r="A126" s="5"/>
      <c r="B126" s="1"/>
      <c r="C126" s="1">
        <v>2320</v>
      </c>
      <c r="D126" s="2" t="s">
        <v>65</v>
      </c>
      <c r="E126" s="18">
        <v>48825</v>
      </c>
      <c r="F126" s="18">
        <v>48825</v>
      </c>
      <c r="G126" s="18">
        <v>106728</v>
      </c>
      <c r="H126" s="16">
        <f t="shared" si="4"/>
        <v>218.59293394777265</v>
      </c>
      <c r="I126" s="33">
        <f t="shared" si="3"/>
        <v>0.16264749797041136</v>
      </c>
    </row>
    <row r="127" spans="1:9" ht="45">
      <c r="A127" s="5"/>
      <c r="B127" s="1"/>
      <c r="C127" s="1">
        <v>2900</v>
      </c>
      <c r="D127" s="2" t="s">
        <v>145</v>
      </c>
      <c r="E127" s="18">
        <v>0</v>
      </c>
      <c r="F127" s="18">
        <v>115354</v>
      </c>
      <c r="G127" s="18">
        <v>117111</v>
      </c>
      <c r="H127" s="16">
        <f t="shared" si="4"/>
        <v>101.52313747247604</v>
      </c>
      <c r="I127" s="33">
        <f t="shared" si="3"/>
        <v>0.17847060878881685</v>
      </c>
    </row>
    <row r="128" spans="1:9" ht="15">
      <c r="A128" s="5"/>
      <c r="B128" s="1">
        <v>85202</v>
      </c>
      <c r="C128" s="1"/>
      <c r="D128" s="2" t="s">
        <v>58</v>
      </c>
      <c r="E128" s="18">
        <f>E129+E130+E131+E132+E133+E134+E135</f>
        <v>10642127</v>
      </c>
      <c r="F128" s="18">
        <f>F129+F130+F131+F132+F133+F134+F135</f>
        <v>11620558</v>
      </c>
      <c r="G128" s="18">
        <f>G129+G130+G131+G132+G133+G134+G135</f>
        <v>11627516</v>
      </c>
      <c r="H128" s="16">
        <f t="shared" si="4"/>
        <v>100.05987664275675</v>
      </c>
      <c r="I128" s="33">
        <f t="shared" si="3"/>
        <v>17.719683541441096</v>
      </c>
    </row>
    <row r="129" spans="1:9" ht="59.25" customHeight="1">
      <c r="A129" s="5"/>
      <c r="B129" s="1"/>
      <c r="C129" s="1" t="s">
        <v>88</v>
      </c>
      <c r="D129" s="2" t="s">
        <v>17</v>
      </c>
      <c r="E129" s="18">
        <v>26700</v>
      </c>
      <c r="F129" s="18">
        <v>29000</v>
      </c>
      <c r="G129" s="18">
        <v>38972</v>
      </c>
      <c r="H129" s="16">
        <f t="shared" si="4"/>
        <v>134.38620689655173</v>
      </c>
      <c r="I129" s="33">
        <f t="shared" si="3"/>
        <v>0.059391146567937855</v>
      </c>
    </row>
    <row r="130" spans="1:9" ht="15">
      <c r="A130" s="5"/>
      <c r="B130" s="1"/>
      <c r="C130" s="1" t="s">
        <v>89</v>
      </c>
      <c r="D130" s="2" t="s">
        <v>49</v>
      </c>
      <c r="E130" s="18">
        <v>4846270</v>
      </c>
      <c r="F130" s="18">
        <v>5288770</v>
      </c>
      <c r="G130" s="18">
        <v>5300327</v>
      </c>
      <c r="H130" s="16">
        <f t="shared" si="4"/>
        <v>100.218519617983</v>
      </c>
      <c r="I130" s="33">
        <f t="shared" si="3"/>
        <v>8.077401665683013</v>
      </c>
    </row>
    <row r="131" spans="1:9" ht="15">
      <c r="A131" s="5"/>
      <c r="B131" s="1"/>
      <c r="C131" s="1" t="s">
        <v>90</v>
      </c>
      <c r="D131" s="2" t="s">
        <v>12</v>
      </c>
      <c r="E131" s="18">
        <v>2510</v>
      </c>
      <c r="F131" s="18">
        <v>2510</v>
      </c>
      <c r="G131" s="18">
        <v>2335</v>
      </c>
      <c r="H131" s="16">
        <f t="shared" si="4"/>
        <v>93.02788844621513</v>
      </c>
      <c r="I131" s="33">
        <f t="shared" si="3"/>
        <v>0.003558409299911087</v>
      </c>
    </row>
    <row r="132" spans="1:9" ht="16.5" customHeight="1">
      <c r="A132" s="5"/>
      <c r="B132" s="1"/>
      <c r="C132" s="1" t="s">
        <v>110</v>
      </c>
      <c r="D132" s="2" t="s">
        <v>114</v>
      </c>
      <c r="E132" s="18">
        <v>0</v>
      </c>
      <c r="F132" s="18">
        <v>950</v>
      </c>
      <c r="G132" s="18">
        <v>1325</v>
      </c>
      <c r="H132" s="16">
        <f t="shared" si="4"/>
        <v>139.4736842105263</v>
      </c>
      <c r="I132" s="33">
        <f t="shared" si="3"/>
        <v>0.0020192258339966555</v>
      </c>
    </row>
    <row r="133" spans="1:9" ht="15">
      <c r="A133" s="5"/>
      <c r="B133" s="1"/>
      <c r="C133" s="1" t="s">
        <v>91</v>
      </c>
      <c r="D133" s="2" t="s">
        <v>13</v>
      </c>
      <c r="E133" s="18">
        <v>16300</v>
      </c>
      <c r="F133" s="18">
        <v>123100</v>
      </c>
      <c r="G133" s="18">
        <v>108687</v>
      </c>
      <c r="H133" s="16">
        <f t="shared" si="4"/>
        <v>88.29163281884647</v>
      </c>
      <c r="I133" s="33">
        <f t="shared" si="3"/>
        <v>0.16563290431667507</v>
      </c>
    </row>
    <row r="134" spans="1:9" ht="30" customHeight="1">
      <c r="A134" s="5"/>
      <c r="B134" s="1"/>
      <c r="C134" s="1">
        <v>2130</v>
      </c>
      <c r="D134" s="2" t="s">
        <v>53</v>
      </c>
      <c r="E134" s="18">
        <v>5521417</v>
      </c>
      <c r="F134" s="18">
        <v>5981228</v>
      </c>
      <c r="G134" s="18">
        <v>5980870</v>
      </c>
      <c r="H134" s="16">
        <f t="shared" si="4"/>
        <v>99.99401460703388</v>
      </c>
      <c r="I134" s="33">
        <f aca="true" t="shared" si="6" ref="I134:I197">(G134/65619208)*100</f>
        <v>9.114511104736284</v>
      </c>
    </row>
    <row r="135" spans="1:9" ht="74.25" customHeight="1">
      <c r="A135" s="5"/>
      <c r="B135" s="1"/>
      <c r="C135" s="1">
        <v>6280</v>
      </c>
      <c r="D135" s="2" t="s">
        <v>129</v>
      </c>
      <c r="E135" s="18">
        <v>228930</v>
      </c>
      <c r="F135" s="18">
        <v>195000</v>
      </c>
      <c r="G135" s="18">
        <v>195000</v>
      </c>
      <c r="H135" s="16">
        <f aca="true" t="shared" si="7" ref="H135:H198">(G135/F135)*100</f>
        <v>100</v>
      </c>
      <c r="I135" s="33">
        <f t="shared" si="6"/>
        <v>0.2971690850032814</v>
      </c>
    </row>
    <row r="136" spans="1:9" ht="15">
      <c r="A136" s="5"/>
      <c r="B136" s="1">
        <v>85218</v>
      </c>
      <c r="C136" s="1"/>
      <c r="D136" s="2" t="s">
        <v>59</v>
      </c>
      <c r="E136" s="18">
        <f>E137+E138+E139</f>
        <v>400</v>
      </c>
      <c r="F136" s="18">
        <f>F137+F138+F139+F140</f>
        <v>300900</v>
      </c>
      <c r="G136" s="18">
        <f>G137+G138+G139+G140</f>
        <v>300427</v>
      </c>
      <c r="H136" s="16">
        <f t="shared" si="7"/>
        <v>99.8428049185776</v>
      </c>
      <c r="I136" s="33">
        <f t="shared" si="6"/>
        <v>0.4578339317963118</v>
      </c>
    </row>
    <row r="137" spans="1:9" ht="15">
      <c r="A137" s="5"/>
      <c r="B137" s="1"/>
      <c r="C137" s="1" t="s">
        <v>90</v>
      </c>
      <c r="D137" s="2" t="s">
        <v>12</v>
      </c>
      <c r="E137" s="18">
        <v>300</v>
      </c>
      <c r="F137" s="18">
        <v>300</v>
      </c>
      <c r="G137" s="18">
        <v>789</v>
      </c>
      <c r="H137" s="16">
        <f t="shared" si="7"/>
        <v>263</v>
      </c>
      <c r="I137" s="33">
        <f t="shared" si="6"/>
        <v>0.0012023918362440462</v>
      </c>
    </row>
    <row r="138" spans="1:9" ht="15">
      <c r="A138" s="5"/>
      <c r="B138" s="1"/>
      <c r="C138" s="1" t="s">
        <v>91</v>
      </c>
      <c r="D138" s="2" t="s">
        <v>60</v>
      </c>
      <c r="E138" s="18">
        <v>100</v>
      </c>
      <c r="F138" s="18">
        <v>100</v>
      </c>
      <c r="G138" s="18">
        <v>551</v>
      </c>
      <c r="H138" s="16">
        <f t="shared" si="7"/>
        <v>551</v>
      </c>
      <c r="I138" s="33">
        <f t="shared" si="6"/>
        <v>0.000839693158137477</v>
      </c>
    </row>
    <row r="139" spans="1:9" ht="30">
      <c r="A139" s="5"/>
      <c r="B139" s="1"/>
      <c r="C139" s="1">
        <v>2007</v>
      </c>
      <c r="D139" s="2" t="s">
        <v>117</v>
      </c>
      <c r="E139" s="18">
        <v>0</v>
      </c>
      <c r="F139" s="18">
        <v>297500</v>
      </c>
      <c r="G139" s="18">
        <v>296087</v>
      </c>
      <c r="H139" s="16">
        <f t="shared" si="7"/>
        <v>99.52504201680672</v>
      </c>
      <c r="I139" s="33">
        <f t="shared" si="6"/>
        <v>0.45122001472495676</v>
      </c>
    </row>
    <row r="140" spans="1:9" ht="30">
      <c r="A140" s="5"/>
      <c r="B140" s="1"/>
      <c r="C140" s="1">
        <v>2130</v>
      </c>
      <c r="D140" s="2" t="s">
        <v>53</v>
      </c>
      <c r="E140" s="18"/>
      <c r="F140" s="18">
        <v>3000</v>
      </c>
      <c r="G140" s="18">
        <v>3000</v>
      </c>
      <c r="H140" s="16">
        <f t="shared" si="7"/>
        <v>100</v>
      </c>
      <c r="I140" s="33">
        <f t="shared" si="6"/>
        <v>0.004571832076973559</v>
      </c>
    </row>
    <row r="141" spans="1:9" ht="15">
      <c r="A141" s="5"/>
      <c r="B141" s="1">
        <v>85204</v>
      </c>
      <c r="C141" s="11"/>
      <c r="D141" s="2" t="s">
        <v>97</v>
      </c>
      <c r="E141" s="19">
        <f>E143+E145+E144</f>
        <v>259300</v>
      </c>
      <c r="F141" s="19">
        <f>F143+F145+F144+F146+F142</f>
        <v>292025</v>
      </c>
      <c r="G141" s="19">
        <f>G143+G145+G144+G146+G142</f>
        <v>296191</v>
      </c>
      <c r="H141" s="16">
        <f t="shared" si="7"/>
        <v>101.42659018919613</v>
      </c>
      <c r="I141" s="33">
        <f t="shared" si="6"/>
        <v>0.4513785049036252</v>
      </c>
    </row>
    <row r="142" spans="1:9" ht="45">
      <c r="A142" s="5"/>
      <c r="B142" s="1"/>
      <c r="C142" s="40">
        <v>2120</v>
      </c>
      <c r="D142" s="2" t="s">
        <v>153</v>
      </c>
      <c r="E142" s="19"/>
      <c r="F142" s="19">
        <v>1760</v>
      </c>
      <c r="G142" s="19">
        <v>1760</v>
      </c>
      <c r="H142" s="16">
        <f t="shared" si="7"/>
        <v>100</v>
      </c>
      <c r="I142" s="33">
        <f t="shared" si="6"/>
        <v>0.0026821414851578218</v>
      </c>
    </row>
    <row r="143" spans="1:9" ht="15">
      <c r="A143" s="5"/>
      <c r="B143" s="1"/>
      <c r="C143" s="1" t="s">
        <v>91</v>
      </c>
      <c r="D143" s="2" t="s">
        <v>13</v>
      </c>
      <c r="E143" s="19">
        <v>19300</v>
      </c>
      <c r="F143" s="19">
        <v>0</v>
      </c>
      <c r="G143" s="19">
        <v>0</v>
      </c>
      <c r="H143" s="16">
        <v>0</v>
      </c>
      <c r="I143" s="33">
        <f t="shared" si="6"/>
        <v>0</v>
      </c>
    </row>
    <row r="144" spans="1:9" ht="30">
      <c r="A144" s="5"/>
      <c r="B144" s="1"/>
      <c r="C144" s="1">
        <v>2130</v>
      </c>
      <c r="D144" s="2" t="s">
        <v>139</v>
      </c>
      <c r="E144" s="19">
        <v>0</v>
      </c>
      <c r="F144" s="19">
        <v>27915</v>
      </c>
      <c r="G144" s="19">
        <v>27915</v>
      </c>
      <c r="H144" s="16">
        <f t="shared" si="7"/>
        <v>100</v>
      </c>
      <c r="I144" s="33">
        <f t="shared" si="6"/>
        <v>0.042540897476238966</v>
      </c>
    </row>
    <row r="145" spans="1:9" ht="45">
      <c r="A145" s="5"/>
      <c r="B145" s="1"/>
      <c r="C145" s="1">
        <v>2320</v>
      </c>
      <c r="D145" s="2" t="s">
        <v>65</v>
      </c>
      <c r="E145" s="19">
        <v>240000</v>
      </c>
      <c r="F145" s="19">
        <v>240000</v>
      </c>
      <c r="G145" s="19">
        <v>240276</v>
      </c>
      <c r="H145" s="16">
        <f t="shared" si="7"/>
        <v>100.115</v>
      </c>
      <c r="I145" s="33">
        <f t="shared" si="6"/>
        <v>0.3661671747089663</v>
      </c>
    </row>
    <row r="146" spans="1:9" ht="45.75" customHeight="1">
      <c r="A146" s="5"/>
      <c r="B146" s="1"/>
      <c r="C146" s="1">
        <v>2900</v>
      </c>
      <c r="D146" s="2" t="s">
        <v>146</v>
      </c>
      <c r="E146" s="19">
        <v>0</v>
      </c>
      <c r="F146" s="19">
        <v>22350</v>
      </c>
      <c r="G146" s="19">
        <v>26240</v>
      </c>
      <c r="H146" s="16">
        <f t="shared" si="7"/>
        <v>117.40492170022372</v>
      </c>
      <c r="I146" s="33">
        <f t="shared" si="6"/>
        <v>0.039988291233262065</v>
      </c>
    </row>
    <row r="147" spans="1:9" ht="27.75" customHeight="1">
      <c r="A147" s="6">
        <v>853</v>
      </c>
      <c r="B147" s="3"/>
      <c r="C147" s="3"/>
      <c r="D147" s="4" t="s">
        <v>61</v>
      </c>
      <c r="E147" s="17">
        <f>E150+E148</f>
        <v>2364860</v>
      </c>
      <c r="F147" s="17">
        <f>F150+F148</f>
        <v>2364860</v>
      </c>
      <c r="G147" s="17">
        <f>G150+G148</f>
        <v>2379029</v>
      </c>
      <c r="H147" s="16">
        <f t="shared" si="7"/>
        <v>100.59914751824633</v>
      </c>
      <c r="I147" s="33">
        <f t="shared" si="6"/>
        <v>3.625507031416777</v>
      </c>
    </row>
    <row r="148" spans="1:9" ht="15" customHeight="1">
      <c r="A148" s="5"/>
      <c r="B148" s="1">
        <v>85324</v>
      </c>
      <c r="C148" s="1"/>
      <c r="D148" s="2" t="s">
        <v>63</v>
      </c>
      <c r="E148" s="19">
        <f>E149</f>
        <v>0</v>
      </c>
      <c r="F148" s="19">
        <v>0</v>
      </c>
      <c r="G148" s="19">
        <f>G149</f>
        <v>15097</v>
      </c>
      <c r="H148" s="16">
        <v>0</v>
      </c>
      <c r="I148" s="33">
        <f t="shared" si="6"/>
        <v>0.02300698295535661</v>
      </c>
    </row>
    <row r="149" spans="1:9" ht="15">
      <c r="A149" s="5"/>
      <c r="B149" s="1"/>
      <c r="C149" s="1" t="s">
        <v>91</v>
      </c>
      <c r="D149" s="2" t="s">
        <v>60</v>
      </c>
      <c r="E149" s="19"/>
      <c r="F149" s="19">
        <v>0</v>
      </c>
      <c r="G149" s="19">
        <v>15097</v>
      </c>
      <c r="H149" s="16">
        <v>0</v>
      </c>
      <c r="I149" s="33">
        <f t="shared" si="6"/>
        <v>0.02300698295535661</v>
      </c>
    </row>
    <row r="150" spans="1:9" ht="15">
      <c r="A150" s="5"/>
      <c r="B150" s="1">
        <v>85333</v>
      </c>
      <c r="C150" s="1"/>
      <c r="D150" s="2" t="s">
        <v>64</v>
      </c>
      <c r="E150" s="18">
        <f>E151+E153+E154+E155+E152</f>
        <v>2364860</v>
      </c>
      <c r="F150" s="18">
        <f>F151+F153+F154+F155+F152</f>
        <v>2364860</v>
      </c>
      <c r="G150" s="18">
        <f>G151+G153+G154+G155+G152</f>
        <v>2363932</v>
      </c>
      <c r="H150" s="16">
        <f t="shared" si="7"/>
        <v>99.96075877641806</v>
      </c>
      <c r="I150" s="33">
        <f t="shared" si="6"/>
        <v>3.60250004846142</v>
      </c>
    </row>
    <row r="151" spans="1:9" ht="15">
      <c r="A151" s="5"/>
      <c r="B151" s="1"/>
      <c r="C151" s="1" t="s">
        <v>90</v>
      </c>
      <c r="D151" s="2" t="s">
        <v>12</v>
      </c>
      <c r="E151" s="18">
        <v>1500</v>
      </c>
      <c r="F151" s="18">
        <v>1500</v>
      </c>
      <c r="G151" s="18">
        <v>417</v>
      </c>
      <c r="H151" s="16">
        <f t="shared" si="7"/>
        <v>27.800000000000004</v>
      </c>
      <c r="I151" s="33">
        <f t="shared" si="6"/>
        <v>0.0006354846586993248</v>
      </c>
    </row>
    <row r="152" spans="1:9" ht="15">
      <c r="A152" s="5"/>
      <c r="B152" s="1"/>
      <c r="C152" s="1" t="s">
        <v>120</v>
      </c>
      <c r="D152" s="2" t="s">
        <v>121</v>
      </c>
      <c r="E152" s="18">
        <v>0</v>
      </c>
      <c r="F152" s="18">
        <v>0</v>
      </c>
      <c r="G152" s="18">
        <v>0</v>
      </c>
      <c r="H152" s="16">
        <v>0</v>
      </c>
      <c r="I152" s="33">
        <f t="shared" si="6"/>
        <v>0</v>
      </c>
    </row>
    <row r="153" spans="1:9" ht="15">
      <c r="A153" s="5"/>
      <c r="B153" s="1"/>
      <c r="C153" s="1" t="s">
        <v>91</v>
      </c>
      <c r="D153" s="2" t="s">
        <v>13</v>
      </c>
      <c r="E153" s="18">
        <v>700</v>
      </c>
      <c r="F153" s="18">
        <v>700</v>
      </c>
      <c r="G153" s="18">
        <v>855</v>
      </c>
      <c r="H153" s="16">
        <f t="shared" si="7"/>
        <v>122.14285714285715</v>
      </c>
      <c r="I153" s="33">
        <f t="shared" si="6"/>
        <v>0.0013029721419374645</v>
      </c>
    </row>
    <row r="154" spans="1:9" ht="45.75" customHeight="1">
      <c r="A154" s="5"/>
      <c r="B154" s="1"/>
      <c r="C154" s="1">
        <v>2320</v>
      </c>
      <c r="D154" s="2" t="s">
        <v>65</v>
      </c>
      <c r="E154" s="18">
        <v>1828460</v>
      </c>
      <c r="F154" s="18">
        <v>1828460</v>
      </c>
      <c r="G154" s="18">
        <v>1828460</v>
      </c>
      <c r="H154" s="16">
        <f t="shared" si="7"/>
        <v>100</v>
      </c>
      <c r="I154" s="33">
        <f t="shared" si="6"/>
        <v>2.7864706931543584</v>
      </c>
    </row>
    <row r="155" spans="1:9" ht="32.25" customHeight="1">
      <c r="A155" s="5"/>
      <c r="B155" s="1"/>
      <c r="C155" s="1">
        <v>2440</v>
      </c>
      <c r="D155" s="2" t="s">
        <v>62</v>
      </c>
      <c r="E155" s="19">
        <v>534200</v>
      </c>
      <c r="F155" s="19">
        <v>534200</v>
      </c>
      <c r="G155" s="19">
        <v>534200</v>
      </c>
      <c r="H155" s="16">
        <f t="shared" si="7"/>
        <v>100</v>
      </c>
      <c r="I155" s="33">
        <f t="shared" si="6"/>
        <v>0.8140908985064251</v>
      </c>
    </row>
    <row r="156" spans="1:9" ht="14.25">
      <c r="A156" s="6">
        <v>854</v>
      </c>
      <c r="B156" s="3"/>
      <c r="C156" s="3"/>
      <c r="D156" s="4" t="s">
        <v>66</v>
      </c>
      <c r="E156" s="17">
        <f>E157+E162+E169+E175+E180+E182</f>
        <v>1901110</v>
      </c>
      <c r="F156" s="17">
        <f>F157+F162+F169+F175+F180+F182</f>
        <v>2064246</v>
      </c>
      <c r="G156" s="17">
        <f>G157+G162+G169+G175+G180+G182</f>
        <v>1910771</v>
      </c>
      <c r="H156" s="16">
        <f t="shared" si="7"/>
        <v>92.56508187493158</v>
      </c>
      <c r="I156" s="33">
        <f t="shared" si="6"/>
        <v>2.9119080498502816</v>
      </c>
    </row>
    <row r="157" spans="1:9" ht="15">
      <c r="A157" s="5"/>
      <c r="B157" s="1">
        <v>85401</v>
      </c>
      <c r="C157" s="1"/>
      <c r="D157" s="2" t="s">
        <v>67</v>
      </c>
      <c r="E157" s="18">
        <f>E158+E159+E160+E161</f>
        <v>576010</v>
      </c>
      <c r="F157" s="18">
        <f>F158+F159+F160+F161</f>
        <v>491058</v>
      </c>
      <c r="G157" s="18">
        <f>G158+G159+G160+G161</f>
        <v>460394</v>
      </c>
      <c r="H157" s="16">
        <f t="shared" si="7"/>
        <v>93.75552378741412</v>
      </c>
      <c r="I157" s="33">
        <f t="shared" si="6"/>
        <v>0.7016146857487217</v>
      </c>
    </row>
    <row r="158" spans="1:9" ht="15">
      <c r="A158" s="5"/>
      <c r="B158" s="1"/>
      <c r="C158" s="1" t="s">
        <v>89</v>
      </c>
      <c r="D158" s="2" t="s">
        <v>49</v>
      </c>
      <c r="E158" s="18">
        <v>183350</v>
      </c>
      <c r="F158" s="18">
        <v>165500</v>
      </c>
      <c r="G158" s="18">
        <v>159630</v>
      </c>
      <c r="H158" s="16">
        <f t="shared" si="7"/>
        <v>96.45317220543807</v>
      </c>
      <c r="I158" s="33">
        <f t="shared" si="6"/>
        <v>0.2432671848157631</v>
      </c>
    </row>
    <row r="159" spans="1:9" ht="15">
      <c r="A159" s="5"/>
      <c r="B159" s="1"/>
      <c r="C159" s="1" t="s">
        <v>91</v>
      </c>
      <c r="D159" s="2" t="s">
        <v>13</v>
      </c>
      <c r="E159" s="18">
        <v>24</v>
      </c>
      <c r="F159" s="18">
        <v>24</v>
      </c>
      <c r="G159" s="18">
        <v>45</v>
      </c>
      <c r="H159" s="16">
        <f t="shared" si="7"/>
        <v>187.5</v>
      </c>
      <c r="I159" s="33">
        <f t="shared" si="6"/>
        <v>6.857748115460339E-05</v>
      </c>
    </row>
    <row r="160" spans="1:9" ht="32.25" customHeight="1">
      <c r="A160" s="5"/>
      <c r="B160" s="1"/>
      <c r="C160" s="1">
        <v>2310</v>
      </c>
      <c r="D160" s="2" t="s">
        <v>68</v>
      </c>
      <c r="E160" s="18">
        <v>383636</v>
      </c>
      <c r="F160" s="18">
        <v>325534</v>
      </c>
      <c r="G160" s="18">
        <v>300719</v>
      </c>
      <c r="H160" s="16">
        <f t="shared" si="7"/>
        <v>92.37714032942796</v>
      </c>
      <c r="I160" s="33">
        <f t="shared" si="6"/>
        <v>0.4582789234518039</v>
      </c>
    </row>
    <row r="161" spans="1:9" ht="45" customHeight="1">
      <c r="A161" s="5"/>
      <c r="B161" s="1"/>
      <c r="C161" s="1">
        <v>6610</v>
      </c>
      <c r="D161" s="2" t="s">
        <v>104</v>
      </c>
      <c r="E161" s="18">
        <v>9000</v>
      </c>
      <c r="F161" s="18">
        <v>0</v>
      </c>
      <c r="G161" s="18">
        <v>0</v>
      </c>
      <c r="H161" s="16">
        <v>0</v>
      </c>
      <c r="I161" s="33">
        <f t="shared" si="6"/>
        <v>0</v>
      </c>
    </row>
    <row r="162" spans="1:9" ht="28.5" customHeight="1">
      <c r="A162" s="5"/>
      <c r="B162" s="1">
        <v>85406</v>
      </c>
      <c r="C162" s="1"/>
      <c r="D162" s="2" t="s">
        <v>69</v>
      </c>
      <c r="E162" s="18">
        <f>E163+E164</f>
        <v>340</v>
      </c>
      <c r="F162" s="18">
        <f>F163+F164+F165+F166+F167+F168</f>
        <v>234099</v>
      </c>
      <c r="G162" s="18">
        <f>G163+G164+G165+G166+G167+G168</f>
        <v>170551</v>
      </c>
      <c r="H162" s="16">
        <f t="shared" si="7"/>
        <v>72.85421979589832</v>
      </c>
      <c r="I162" s="33">
        <f t="shared" si="6"/>
        <v>0.25991017751997253</v>
      </c>
    </row>
    <row r="163" spans="1:9" ht="15">
      <c r="A163" s="5"/>
      <c r="B163" s="1"/>
      <c r="C163" s="1" t="s">
        <v>90</v>
      </c>
      <c r="D163" s="2" t="s">
        <v>12</v>
      </c>
      <c r="E163" s="18">
        <v>140</v>
      </c>
      <c r="F163" s="18">
        <v>140</v>
      </c>
      <c r="G163" s="18">
        <v>715</v>
      </c>
      <c r="H163" s="16">
        <f t="shared" si="7"/>
        <v>510.71428571428567</v>
      </c>
      <c r="I163" s="33">
        <f t="shared" si="6"/>
        <v>0.001089619978345365</v>
      </c>
    </row>
    <row r="164" spans="1:9" ht="15">
      <c r="A164" s="5"/>
      <c r="B164" s="1"/>
      <c r="C164" s="1" t="s">
        <v>91</v>
      </c>
      <c r="D164" s="2" t="s">
        <v>13</v>
      </c>
      <c r="E164" s="18">
        <v>200</v>
      </c>
      <c r="F164" s="18">
        <v>200</v>
      </c>
      <c r="G164" s="18">
        <v>382</v>
      </c>
      <c r="H164" s="16">
        <f t="shared" si="7"/>
        <v>191</v>
      </c>
      <c r="I164" s="33">
        <f t="shared" si="6"/>
        <v>0.0005821466178012999</v>
      </c>
    </row>
    <row r="165" spans="1:9" ht="60">
      <c r="A165" s="5"/>
      <c r="B165" s="1"/>
      <c r="C165" s="1">
        <v>2007</v>
      </c>
      <c r="D165" s="2" t="s">
        <v>136</v>
      </c>
      <c r="E165" s="18">
        <v>0</v>
      </c>
      <c r="F165" s="18">
        <v>194871</v>
      </c>
      <c r="G165" s="18">
        <v>147900</v>
      </c>
      <c r="H165" s="16">
        <f t="shared" si="7"/>
        <v>75.89636220884584</v>
      </c>
      <c r="I165" s="33">
        <f t="shared" si="6"/>
        <v>0.22539132139479645</v>
      </c>
    </row>
    <row r="166" spans="1:9" ht="60">
      <c r="A166" s="5"/>
      <c r="B166" s="1"/>
      <c r="C166" s="1">
        <v>2009</v>
      </c>
      <c r="D166" s="2" t="s">
        <v>136</v>
      </c>
      <c r="E166" s="18">
        <v>0</v>
      </c>
      <c r="F166" s="18">
        <v>34388</v>
      </c>
      <c r="G166" s="18">
        <v>21554</v>
      </c>
      <c r="H166" s="16">
        <f t="shared" si="7"/>
        <v>62.678841456321976</v>
      </c>
      <c r="I166" s="33">
        <f t="shared" si="6"/>
        <v>0.032847089529029365</v>
      </c>
    </row>
    <row r="167" spans="1:9" ht="60">
      <c r="A167" s="5"/>
      <c r="B167" s="1"/>
      <c r="C167" s="1">
        <v>6207</v>
      </c>
      <c r="D167" s="2" t="s">
        <v>136</v>
      </c>
      <c r="E167" s="18">
        <v>0</v>
      </c>
      <c r="F167" s="18">
        <v>3825</v>
      </c>
      <c r="G167" s="18">
        <v>0</v>
      </c>
      <c r="H167" s="16">
        <f t="shared" si="7"/>
        <v>0</v>
      </c>
      <c r="I167" s="33">
        <f t="shared" si="6"/>
        <v>0</v>
      </c>
    </row>
    <row r="168" spans="1:9" ht="60">
      <c r="A168" s="5"/>
      <c r="B168" s="1"/>
      <c r="C168" s="1">
        <v>6209</v>
      </c>
      <c r="D168" s="2" t="s">
        <v>136</v>
      </c>
      <c r="E168" s="18">
        <v>0</v>
      </c>
      <c r="F168" s="18">
        <v>675</v>
      </c>
      <c r="G168" s="18">
        <v>0</v>
      </c>
      <c r="H168" s="16">
        <f t="shared" si="7"/>
        <v>0</v>
      </c>
      <c r="I168" s="33">
        <f t="shared" si="6"/>
        <v>0</v>
      </c>
    </row>
    <row r="169" spans="1:9" ht="15">
      <c r="A169" s="5"/>
      <c r="B169" s="1">
        <v>85410</v>
      </c>
      <c r="C169" s="1"/>
      <c r="D169" s="2" t="s">
        <v>71</v>
      </c>
      <c r="E169" s="18">
        <f>E170+E172+E173</f>
        <v>98910</v>
      </c>
      <c r="F169" s="18">
        <f>F170+F172+F173+F174</f>
        <v>213239</v>
      </c>
      <c r="G169" s="18">
        <f>G170+G172+G173+G174+G171</f>
        <v>178622</v>
      </c>
      <c r="H169" s="16">
        <f t="shared" si="7"/>
        <v>83.7661028235923</v>
      </c>
      <c r="I169" s="33">
        <f t="shared" si="6"/>
        <v>0.27220992975105707</v>
      </c>
    </row>
    <row r="170" spans="1:9" ht="15">
      <c r="A170" s="5"/>
      <c r="B170" s="1"/>
      <c r="C170" s="1" t="s">
        <v>89</v>
      </c>
      <c r="D170" s="2" t="s">
        <v>49</v>
      </c>
      <c r="E170" s="18">
        <v>98850</v>
      </c>
      <c r="F170" s="18">
        <v>111810</v>
      </c>
      <c r="G170" s="18">
        <v>110879</v>
      </c>
      <c r="H170" s="16">
        <f t="shared" si="7"/>
        <v>99.16733744745551</v>
      </c>
      <c r="I170" s="33">
        <f t="shared" si="6"/>
        <v>0.1689733896209171</v>
      </c>
    </row>
    <row r="171" spans="1:9" ht="15">
      <c r="A171" s="5"/>
      <c r="B171" s="1"/>
      <c r="C171" s="1" t="s">
        <v>90</v>
      </c>
      <c r="D171" s="2" t="s">
        <v>12</v>
      </c>
      <c r="E171" s="18">
        <v>0</v>
      </c>
      <c r="F171" s="18">
        <v>0</v>
      </c>
      <c r="G171" s="18">
        <v>83</v>
      </c>
      <c r="H171" s="16">
        <v>0</v>
      </c>
      <c r="I171" s="33">
        <f t="shared" si="6"/>
        <v>0.0001264873541296018</v>
      </c>
    </row>
    <row r="172" spans="1:9" ht="15">
      <c r="A172" s="5"/>
      <c r="B172" s="1"/>
      <c r="C172" s="1" t="s">
        <v>91</v>
      </c>
      <c r="D172" s="2" t="s">
        <v>13</v>
      </c>
      <c r="E172" s="18">
        <v>60</v>
      </c>
      <c r="F172" s="18">
        <v>60</v>
      </c>
      <c r="G172" s="18">
        <v>53</v>
      </c>
      <c r="H172" s="16">
        <f t="shared" si="7"/>
        <v>88.33333333333333</v>
      </c>
      <c r="I172" s="33">
        <f t="shared" si="6"/>
        <v>8.076903335986622E-05</v>
      </c>
    </row>
    <row r="173" spans="1:9" ht="45">
      <c r="A173" s="5"/>
      <c r="B173" s="1"/>
      <c r="C173" s="1">
        <v>2700</v>
      </c>
      <c r="D173" s="2" t="s">
        <v>109</v>
      </c>
      <c r="E173" s="18">
        <v>0</v>
      </c>
      <c r="F173" s="18">
        <v>27000</v>
      </c>
      <c r="G173" s="18">
        <v>21326</v>
      </c>
      <c r="H173" s="16">
        <f t="shared" si="7"/>
        <v>78.98518518518517</v>
      </c>
      <c r="I173" s="33">
        <f t="shared" si="6"/>
        <v>0.032499630291179374</v>
      </c>
    </row>
    <row r="174" spans="1:9" ht="32.25" customHeight="1">
      <c r="A174" s="5"/>
      <c r="B174" s="1"/>
      <c r="C174" s="1">
        <v>2310</v>
      </c>
      <c r="D174" s="2" t="s">
        <v>68</v>
      </c>
      <c r="E174" s="18">
        <v>0</v>
      </c>
      <c r="F174" s="18">
        <v>74369</v>
      </c>
      <c r="G174" s="18">
        <v>46281</v>
      </c>
      <c r="H174" s="16">
        <f t="shared" si="7"/>
        <v>62.231574984200414</v>
      </c>
      <c r="I174" s="33">
        <f t="shared" si="6"/>
        <v>0.07052965345147111</v>
      </c>
    </row>
    <row r="175" spans="1:9" ht="15">
      <c r="A175" s="5"/>
      <c r="B175" s="1">
        <v>85411</v>
      </c>
      <c r="C175" s="1"/>
      <c r="D175" s="2" t="s">
        <v>72</v>
      </c>
      <c r="E175" s="18">
        <f>E177+E178+E179</f>
        <v>1100000</v>
      </c>
      <c r="F175" s="18">
        <f>F177+F178+F179</f>
        <v>1000000</v>
      </c>
      <c r="G175" s="18">
        <f>G177+G178+G179+G176</f>
        <v>983951</v>
      </c>
      <c r="H175" s="16">
        <f t="shared" si="7"/>
        <v>98.3951</v>
      </c>
      <c r="I175" s="33">
        <f t="shared" si="6"/>
        <v>1.4994862479900701</v>
      </c>
    </row>
    <row r="176" spans="1:9" ht="15">
      <c r="A176" s="5"/>
      <c r="B176" s="1"/>
      <c r="C176" s="1" t="s">
        <v>143</v>
      </c>
      <c r="D176" s="2" t="s">
        <v>147</v>
      </c>
      <c r="E176" s="18">
        <v>0</v>
      </c>
      <c r="F176" s="18">
        <v>0</v>
      </c>
      <c r="G176" s="18">
        <v>21</v>
      </c>
      <c r="H176" s="16">
        <v>0</v>
      </c>
      <c r="I176" s="33">
        <f t="shared" si="6"/>
        <v>3.2002824538814914E-05</v>
      </c>
    </row>
    <row r="177" spans="1:9" ht="15">
      <c r="A177" s="5"/>
      <c r="B177" s="1"/>
      <c r="C177" s="1" t="s">
        <v>89</v>
      </c>
      <c r="D177" s="2" t="s">
        <v>49</v>
      </c>
      <c r="E177" s="18">
        <v>1098970</v>
      </c>
      <c r="F177" s="18">
        <v>998970</v>
      </c>
      <c r="G177" s="18">
        <v>983199</v>
      </c>
      <c r="H177" s="16">
        <f t="shared" si="7"/>
        <v>98.4212739121295</v>
      </c>
      <c r="I177" s="33">
        <f t="shared" si="6"/>
        <v>1.4983402420827754</v>
      </c>
    </row>
    <row r="178" spans="1:9" ht="15">
      <c r="A178" s="5"/>
      <c r="B178" s="1"/>
      <c r="C178" s="1" t="s">
        <v>90</v>
      </c>
      <c r="D178" s="2" t="s">
        <v>12</v>
      </c>
      <c r="E178" s="18">
        <v>597</v>
      </c>
      <c r="F178" s="18">
        <v>597</v>
      </c>
      <c r="G178" s="18">
        <v>395</v>
      </c>
      <c r="H178" s="16">
        <f t="shared" si="7"/>
        <v>66.1641541038526</v>
      </c>
      <c r="I178" s="33">
        <f t="shared" si="6"/>
        <v>0.000601957890134852</v>
      </c>
    </row>
    <row r="179" spans="1:9" ht="15">
      <c r="A179" s="5"/>
      <c r="B179" s="1"/>
      <c r="C179" s="1" t="s">
        <v>91</v>
      </c>
      <c r="D179" s="2" t="s">
        <v>13</v>
      </c>
      <c r="E179" s="18">
        <v>433</v>
      </c>
      <c r="F179" s="18">
        <v>433</v>
      </c>
      <c r="G179" s="18">
        <v>336</v>
      </c>
      <c r="H179" s="16">
        <f t="shared" si="7"/>
        <v>77.59815242494227</v>
      </c>
      <c r="I179" s="33">
        <f t="shared" si="6"/>
        <v>0.0005120451926210386</v>
      </c>
    </row>
    <row r="180" spans="1:9" ht="15">
      <c r="A180" s="5"/>
      <c r="B180" s="1">
        <v>85415</v>
      </c>
      <c r="C180" s="1"/>
      <c r="D180" s="2" t="s">
        <v>73</v>
      </c>
      <c r="E180" s="19">
        <f>E181</f>
        <v>4368</v>
      </c>
      <c r="F180" s="19">
        <f>F181</f>
        <v>4368</v>
      </c>
      <c r="G180" s="19">
        <f>G181</f>
        <v>4368</v>
      </c>
      <c r="H180" s="16">
        <f t="shared" si="7"/>
        <v>100</v>
      </c>
      <c r="I180" s="33">
        <f t="shared" si="6"/>
        <v>0.006656587504073502</v>
      </c>
    </row>
    <row r="181" spans="1:9" ht="45" customHeight="1">
      <c r="A181" s="5"/>
      <c r="B181" s="1"/>
      <c r="C181" s="1">
        <v>2310</v>
      </c>
      <c r="D181" s="2" t="s">
        <v>103</v>
      </c>
      <c r="E181" s="19">
        <v>4368</v>
      </c>
      <c r="F181" s="19">
        <v>4368</v>
      </c>
      <c r="G181" s="19">
        <v>4368</v>
      </c>
      <c r="H181" s="16">
        <f t="shared" si="7"/>
        <v>100</v>
      </c>
      <c r="I181" s="33">
        <f t="shared" si="6"/>
        <v>0.006656587504073502</v>
      </c>
    </row>
    <row r="182" spans="1:9" ht="15">
      <c r="A182" s="5"/>
      <c r="B182" s="1">
        <v>85421</v>
      </c>
      <c r="C182" s="1"/>
      <c r="D182" s="2" t="s">
        <v>99</v>
      </c>
      <c r="E182" s="18">
        <f>E183+E184+E185+E186+E187</f>
        <v>121482</v>
      </c>
      <c r="F182" s="18">
        <f>F183+F184+F185+F186+F187</f>
        <v>121482</v>
      </c>
      <c r="G182" s="18">
        <f>G183+G184+G185+G186+G187</f>
        <v>112885</v>
      </c>
      <c r="H182" s="16">
        <f t="shared" si="7"/>
        <v>92.92323142523172</v>
      </c>
      <c r="I182" s="33">
        <f t="shared" si="6"/>
        <v>0.17203042133638677</v>
      </c>
    </row>
    <row r="183" spans="1:9" ht="15">
      <c r="A183" s="5"/>
      <c r="B183" s="1"/>
      <c r="C183" s="1" t="s">
        <v>87</v>
      </c>
      <c r="D183" s="2" t="s">
        <v>11</v>
      </c>
      <c r="E183" s="18">
        <v>78</v>
      </c>
      <c r="F183" s="18">
        <v>78</v>
      </c>
      <c r="G183" s="18">
        <v>155</v>
      </c>
      <c r="H183" s="16">
        <f t="shared" si="7"/>
        <v>198.71794871794873</v>
      </c>
      <c r="I183" s="33">
        <f t="shared" si="6"/>
        <v>0.00023621132397696722</v>
      </c>
    </row>
    <row r="184" spans="1:9" ht="60">
      <c r="A184" s="5"/>
      <c r="B184" s="1"/>
      <c r="C184" s="1" t="s">
        <v>88</v>
      </c>
      <c r="D184" s="2" t="s">
        <v>74</v>
      </c>
      <c r="E184" s="18">
        <v>15144</v>
      </c>
      <c r="F184" s="18">
        <v>15144</v>
      </c>
      <c r="G184" s="18">
        <v>9826</v>
      </c>
      <c r="H184" s="16">
        <f t="shared" si="7"/>
        <v>64.8837823560486</v>
      </c>
      <c r="I184" s="33">
        <f t="shared" si="6"/>
        <v>0.014974273996114064</v>
      </c>
    </row>
    <row r="185" spans="1:9" ht="15">
      <c r="A185" s="5"/>
      <c r="B185" s="1"/>
      <c r="C185" s="1" t="s">
        <v>89</v>
      </c>
      <c r="D185" s="2" t="s">
        <v>49</v>
      </c>
      <c r="E185" s="18">
        <v>104400</v>
      </c>
      <c r="F185" s="18">
        <v>104400</v>
      </c>
      <c r="G185" s="18">
        <v>100210</v>
      </c>
      <c r="H185" s="16">
        <f t="shared" si="7"/>
        <v>95.98659003831418</v>
      </c>
      <c r="I185" s="33">
        <f t="shared" si="6"/>
        <v>0.15271443081117345</v>
      </c>
    </row>
    <row r="186" spans="1:9" ht="15">
      <c r="A186" s="5"/>
      <c r="B186" s="1"/>
      <c r="C186" s="1" t="s">
        <v>90</v>
      </c>
      <c r="D186" s="2" t="s">
        <v>12</v>
      </c>
      <c r="E186" s="18">
        <v>1200</v>
      </c>
      <c r="F186" s="18">
        <v>1200</v>
      </c>
      <c r="G186" s="18">
        <v>1075</v>
      </c>
      <c r="H186" s="16">
        <f t="shared" si="7"/>
        <v>89.58333333333334</v>
      </c>
      <c r="I186" s="33">
        <f t="shared" si="6"/>
        <v>0.0016382398275821923</v>
      </c>
    </row>
    <row r="187" spans="1:9" ht="15">
      <c r="A187" s="5"/>
      <c r="B187" s="1"/>
      <c r="C187" s="1" t="s">
        <v>91</v>
      </c>
      <c r="D187" s="2" t="s">
        <v>13</v>
      </c>
      <c r="E187" s="18">
        <v>660</v>
      </c>
      <c r="F187" s="18">
        <v>660</v>
      </c>
      <c r="G187" s="18">
        <v>1619</v>
      </c>
      <c r="H187" s="16">
        <f t="shared" si="7"/>
        <v>245.3030303030303</v>
      </c>
      <c r="I187" s="33">
        <f t="shared" si="6"/>
        <v>0.002467265377540064</v>
      </c>
    </row>
    <row r="188" spans="1:9" ht="28.5">
      <c r="A188" s="8">
        <v>900</v>
      </c>
      <c r="B188" s="9"/>
      <c r="C188" s="9"/>
      <c r="D188" s="10" t="s">
        <v>111</v>
      </c>
      <c r="E188" s="17">
        <f>E189</f>
        <v>400000</v>
      </c>
      <c r="F188" s="17">
        <f>F189+F191</f>
        <v>314000</v>
      </c>
      <c r="G188" s="17">
        <f>G189+G191</f>
        <v>325367</v>
      </c>
      <c r="H188" s="16">
        <f t="shared" si="7"/>
        <v>103.6200636942675</v>
      </c>
      <c r="I188" s="33">
        <f t="shared" si="6"/>
        <v>0.4958410957962187</v>
      </c>
    </row>
    <row r="189" spans="1:9" ht="30">
      <c r="A189" s="5"/>
      <c r="B189" s="1"/>
      <c r="C189" s="1">
        <v>90019</v>
      </c>
      <c r="D189" s="2" t="s">
        <v>112</v>
      </c>
      <c r="E189" s="18">
        <f>E190</f>
        <v>400000</v>
      </c>
      <c r="F189" s="18">
        <f>F190</f>
        <v>190000</v>
      </c>
      <c r="G189" s="18">
        <f>G190</f>
        <v>201367</v>
      </c>
      <c r="H189" s="16">
        <f t="shared" si="7"/>
        <v>105.98263157894736</v>
      </c>
      <c r="I189" s="33">
        <f t="shared" si="6"/>
        <v>0.3068720366146449</v>
      </c>
    </row>
    <row r="190" spans="1:9" ht="15">
      <c r="A190" s="5"/>
      <c r="B190" s="1"/>
      <c r="C190" s="1" t="s">
        <v>87</v>
      </c>
      <c r="D190" s="2" t="s">
        <v>11</v>
      </c>
      <c r="E190" s="18">
        <v>400000</v>
      </c>
      <c r="F190" s="18">
        <v>190000</v>
      </c>
      <c r="G190" s="18">
        <v>201367</v>
      </c>
      <c r="H190" s="16">
        <f t="shared" si="7"/>
        <v>105.98263157894736</v>
      </c>
      <c r="I190" s="33">
        <f t="shared" si="6"/>
        <v>0.3068720366146449</v>
      </c>
    </row>
    <row r="191" spans="1:9" ht="15">
      <c r="A191" s="5"/>
      <c r="B191" s="1"/>
      <c r="C191" s="1">
        <v>90095</v>
      </c>
      <c r="D191" s="2" t="s">
        <v>133</v>
      </c>
      <c r="E191" s="18">
        <v>0</v>
      </c>
      <c r="F191" s="18">
        <f>F192</f>
        <v>124000</v>
      </c>
      <c r="G191" s="18">
        <f>G192</f>
        <v>124000</v>
      </c>
      <c r="H191" s="16">
        <f t="shared" si="7"/>
        <v>100</v>
      </c>
      <c r="I191" s="33">
        <f t="shared" si="6"/>
        <v>0.18896905918157378</v>
      </c>
    </row>
    <row r="192" spans="1:9" ht="46.5" customHeight="1">
      <c r="A192" s="5"/>
      <c r="B192" s="1"/>
      <c r="C192" s="1">
        <v>2460</v>
      </c>
      <c r="D192" s="2" t="s">
        <v>122</v>
      </c>
      <c r="E192" s="18">
        <v>0</v>
      </c>
      <c r="F192" s="18">
        <v>124000</v>
      </c>
      <c r="G192" s="18">
        <v>124000</v>
      </c>
      <c r="H192" s="16">
        <f t="shared" si="7"/>
        <v>100</v>
      </c>
      <c r="I192" s="33">
        <f t="shared" si="6"/>
        <v>0.18896905918157378</v>
      </c>
    </row>
    <row r="193" spans="1:9" ht="14.25">
      <c r="A193" s="6"/>
      <c r="B193" s="3"/>
      <c r="C193" s="3"/>
      <c r="D193" s="4" t="s">
        <v>75</v>
      </c>
      <c r="E193" s="17">
        <f>E5+E10+E13+E22+E32+E48+E65+E70+E77+E86+E117+E120+E147+E156+E188</f>
        <v>61158643</v>
      </c>
      <c r="F193" s="17">
        <f>F5+F10+F13+F22+F32+F48+F65+F70+F77+F86+F117+F120+F147+F156+F188+F19</f>
        <v>65631710</v>
      </c>
      <c r="G193" s="17">
        <f>G5+G10+G13+G22+G32+G48+G65+G70+G77+G86+G117+G120+G147+G156+G188+G19</f>
        <v>65619208</v>
      </c>
      <c r="H193" s="16">
        <f t="shared" si="7"/>
        <v>99.98095128101949</v>
      </c>
      <c r="I193" s="33">
        <f t="shared" si="6"/>
        <v>100</v>
      </c>
    </row>
    <row r="194" spans="1:9" ht="15">
      <c r="A194" s="5"/>
      <c r="B194" s="1"/>
      <c r="C194" s="1" t="s">
        <v>92</v>
      </c>
      <c r="D194" s="2" t="s">
        <v>32</v>
      </c>
      <c r="E194" s="18">
        <f aca="true" t="shared" si="8" ref="E194:G195">E75</f>
        <v>8808081</v>
      </c>
      <c r="F194" s="18">
        <f t="shared" si="8"/>
        <v>8708081</v>
      </c>
      <c r="G194" s="18">
        <f t="shared" si="8"/>
        <v>8486931</v>
      </c>
      <c r="H194" s="16">
        <f t="shared" si="7"/>
        <v>97.46040488139694</v>
      </c>
      <c r="I194" s="33">
        <f t="shared" si="6"/>
        <v>12.93360779362043</v>
      </c>
    </row>
    <row r="195" spans="1:9" ht="15">
      <c r="A195" s="5"/>
      <c r="B195" s="1"/>
      <c r="C195" s="1" t="s">
        <v>93</v>
      </c>
      <c r="D195" s="2" t="s">
        <v>33</v>
      </c>
      <c r="E195" s="18">
        <f t="shared" si="8"/>
        <v>130000</v>
      </c>
      <c r="F195" s="18">
        <f t="shared" si="8"/>
        <v>130000</v>
      </c>
      <c r="G195" s="18">
        <f t="shared" si="8"/>
        <v>154317</v>
      </c>
      <c r="H195" s="16">
        <f t="shared" si="7"/>
        <v>118.70538461538462</v>
      </c>
      <c r="I195" s="33">
        <f t="shared" si="6"/>
        <v>0.2351704702074429</v>
      </c>
    </row>
    <row r="196" spans="1:9" ht="15">
      <c r="A196" s="5"/>
      <c r="B196" s="1"/>
      <c r="C196" s="1" t="s">
        <v>85</v>
      </c>
      <c r="D196" s="2" t="s">
        <v>30</v>
      </c>
      <c r="E196" s="18">
        <f>E72</f>
        <v>1350000</v>
      </c>
      <c r="F196" s="18">
        <f>F72</f>
        <v>1350000</v>
      </c>
      <c r="G196" s="18">
        <f>G72</f>
        <v>1399415</v>
      </c>
      <c r="H196" s="16">
        <f t="shared" si="7"/>
        <v>103.66037037037037</v>
      </c>
      <c r="I196" s="33">
        <f t="shared" si="6"/>
        <v>2.1326301286659843</v>
      </c>
    </row>
    <row r="197" spans="1:9" ht="30" customHeight="1">
      <c r="A197" s="5"/>
      <c r="B197" s="1"/>
      <c r="C197" s="1" t="s">
        <v>86</v>
      </c>
      <c r="D197" s="2" t="s">
        <v>76</v>
      </c>
      <c r="E197" s="18">
        <f>E24</f>
        <v>666</v>
      </c>
      <c r="F197" s="18">
        <f>F24</f>
        <v>666</v>
      </c>
      <c r="G197" s="18">
        <f>G24</f>
        <v>666</v>
      </c>
      <c r="H197" s="16">
        <f t="shared" si="7"/>
        <v>100</v>
      </c>
      <c r="I197" s="33">
        <f t="shared" si="6"/>
        <v>0.0010149467210881303</v>
      </c>
    </row>
    <row r="198" spans="1:9" ht="45.75" customHeight="1">
      <c r="A198" s="5"/>
      <c r="B198" s="1"/>
      <c r="C198" s="1" t="s">
        <v>106</v>
      </c>
      <c r="D198" s="2" t="s">
        <v>107</v>
      </c>
      <c r="E198" s="18">
        <f>E73</f>
        <v>230000</v>
      </c>
      <c r="F198" s="18">
        <f>F73</f>
        <v>285000</v>
      </c>
      <c r="G198" s="18">
        <f>G73</f>
        <v>283167</v>
      </c>
      <c r="H198" s="16">
        <f t="shared" si="7"/>
        <v>99.35684210526315</v>
      </c>
      <c r="I198" s="33">
        <f aca="true" t="shared" si="9" ref="I198:I232">(G198/65619208)*100</f>
        <v>0.43153065791345735</v>
      </c>
    </row>
    <row r="199" spans="1:9" ht="45" customHeight="1">
      <c r="A199" s="5"/>
      <c r="B199" s="1"/>
      <c r="C199" s="1" t="s">
        <v>142</v>
      </c>
      <c r="D199" s="2" t="s">
        <v>144</v>
      </c>
      <c r="E199" s="18">
        <v>0</v>
      </c>
      <c r="F199" s="18">
        <v>0</v>
      </c>
      <c r="G199" s="18">
        <f>G122</f>
        <v>3833</v>
      </c>
      <c r="H199" s="16">
        <v>0</v>
      </c>
      <c r="I199" s="33">
        <f t="shared" si="9"/>
        <v>0.005841277450346551</v>
      </c>
    </row>
    <row r="200" spans="1:9" ht="15">
      <c r="A200" s="5"/>
      <c r="B200" s="1"/>
      <c r="C200" s="1" t="s">
        <v>87</v>
      </c>
      <c r="D200" s="2" t="s">
        <v>11</v>
      </c>
      <c r="E200" s="18">
        <f>E44+E52+E102+E108+E190+E183+E34+E91</f>
        <v>402628</v>
      </c>
      <c r="F200" s="18">
        <f>F44+F52+F102+F108+F190+F183+F34+F91</f>
        <v>192628</v>
      </c>
      <c r="G200" s="18">
        <f>G44+G52+G102+G108+G190+G183+G34+G91</f>
        <v>203916</v>
      </c>
      <c r="H200" s="16">
        <f aca="true" t="shared" si="10" ref="H200:H232">(G200/F200)*100</f>
        <v>105.85999958469175</v>
      </c>
      <c r="I200" s="33">
        <f t="shared" si="9"/>
        <v>0.3107565699360468</v>
      </c>
    </row>
    <row r="201" spans="1:9" ht="61.5" customHeight="1">
      <c r="A201" s="5"/>
      <c r="B201" s="1"/>
      <c r="C201" s="1" t="s">
        <v>88</v>
      </c>
      <c r="D201" s="2" t="s">
        <v>70</v>
      </c>
      <c r="E201" s="18">
        <f>E25+E53+E92+E103+E109+E129+E184</f>
        <v>149824</v>
      </c>
      <c r="F201" s="18">
        <f>F25+F53+F92+F103+F109+F129+F184</f>
        <v>152124</v>
      </c>
      <c r="G201" s="18">
        <f>G25+G53+G92+G103+G109+G129+G184</f>
        <v>170333</v>
      </c>
      <c r="H201" s="16">
        <f t="shared" si="10"/>
        <v>111.96984039336331</v>
      </c>
      <c r="I201" s="33">
        <f t="shared" si="9"/>
        <v>0.25957795772237907</v>
      </c>
    </row>
    <row r="202" spans="1:9" ht="15">
      <c r="A202" s="5"/>
      <c r="B202" s="1"/>
      <c r="C202" s="1" t="s">
        <v>89</v>
      </c>
      <c r="D202" s="2" t="s">
        <v>49</v>
      </c>
      <c r="E202" s="18">
        <f>E54+E130+E158+E170+E177+E185+E35</f>
        <v>6981840</v>
      </c>
      <c r="F202" s="18">
        <f>F54+F130+F158+F170+F177+F185+F35</f>
        <v>7319450</v>
      </c>
      <c r="G202" s="18">
        <f>G54+G130+G158+G170+G177+G185+G35</f>
        <v>7332697</v>
      </c>
      <c r="H202" s="16">
        <f t="shared" si="10"/>
        <v>100.1809835438455</v>
      </c>
      <c r="I202" s="33">
        <f t="shared" si="9"/>
        <v>11.174619785109261</v>
      </c>
    </row>
    <row r="203" spans="1:9" ht="15">
      <c r="A203" s="5"/>
      <c r="B203" s="1"/>
      <c r="C203" s="1" t="s">
        <v>143</v>
      </c>
      <c r="D203" s="2" t="s">
        <v>147</v>
      </c>
      <c r="E203" s="18">
        <v>0</v>
      </c>
      <c r="F203" s="18">
        <v>0</v>
      </c>
      <c r="G203" s="18">
        <f>G176</f>
        <v>21</v>
      </c>
      <c r="H203" s="16">
        <v>0</v>
      </c>
      <c r="I203" s="33">
        <f t="shared" si="9"/>
        <v>3.2002824538814914E-05</v>
      </c>
    </row>
    <row r="204" spans="1:9" ht="30">
      <c r="A204" s="5"/>
      <c r="B204" s="1"/>
      <c r="C204" s="1" t="s">
        <v>98</v>
      </c>
      <c r="D204" s="2" t="s">
        <v>108</v>
      </c>
      <c r="E204" s="18">
        <f>E26</f>
        <v>388502</v>
      </c>
      <c r="F204" s="18">
        <f>F26</f>
        <v>573531</v>
      </c>
      <c r="G204" s="18">
        <f>G26</f>
        <v>573532</v>
      </c>
      <c r="H204" s="16">
        <f t="shared" si="10"/>
        <v>100.0001743584915</v>
      </c>
      <c r="I204" s="33">
        <f t="shared" si="9"/>
        <v>0.8740306649235998</v>
      </c>
    </row>
    <row r="205" spans="1:9" ht="15">
      <c r="A205" s="5"/>
      <c r="B205" s="1"/>
      <c r="C205" s="1" t="s">
        <v>90</v>
      </c>
      <c r="D205" s="2" t="s">
        <v>12</v>
      </c>
      <c r="E205" s="18">
        <f>E15+E27+E45+E55+E88+E93+E104+E110+E123+E131+E137+E151+E163+E178+E186+E36</f>
        <v>39557</v>
      </c>
      <c r="F205" s="18">
        <f>F15+F27+F45+F55+F88+F93+F104+F110+F123+F131+F137+F151+F163+F178+F186+F36</f>
        <v>61057</v>
      </c>
      <c r="G205" s="18">
        <f>G15+G27+G45+G55+G88+G93+G104+G110+G123+G131+G137+G151+G163+G178+G186+G36+G63+G171</f>
        <v>86199</v>
      </c>
      <c r="H205" s="16">
        <f t="shared" si="10"/>
        <v>141.17791571809948</v>
      </c>
      <c r="I205" s="33">
        <f t="shared" si="9"/>
        <v>0.1313624510676813</v>
      </c>
    </row>
    <row r="206" spans="1:9" ht="15" customHeight="1">
      <c r="A206" s="5"/>
      <c r="B206" s="1"/>
      <c r="C206" s="1" t="s">
        <v>110</v>
      </c>
      <c r="D206" s="2" t="s">
        <v>114</v>
      </c>
      <c r="E206" s="18">
        <f>E124+E132+E111</f>
        <v>0</v>
      </c>
      <c r="F206" s="18">
        <f>F68+F132</f>
        <v>54950</v>
      </c>
      <c r="G206" s="18">
        <f>G68+G132</f>
        <v>28887</v>
      </c>
      <c r="H206" s="16">
        <f t="shared" si="10"/>
        <v>52.56960873521383</v>
      </c>
      <c r="I206" s="33">
        <f t="shared" si="9"/>
        <v>0.044022171069178405</v>
      </c>
    </row>
    <row r="207" spans="1:9" ht="15">
      <c r="A207" s="5"/>
      <c r="B207" s="1"/>
      <c r="C207" s="1" t="s">
        <v>91</v>
      </c>
      <c r="D207" s="2" t="s">
        <v>60</v>
      </c>
      <c r="E207" s="18">
        <f>E16+E28+E46+E56+E89+E94+E98+E105+E112+E125+E133+E138+E149+E153+E159+E164+E172+E179+E187+E37+E143</f>
        <v>128887</v>
      </c>
      <c r="F207" s="18">
        <f>F16+F28+F46+F56+F89+F94+F98+F105+F112+F125+F133+F138+F149+F153+F159+F164+F172+F179+F187+F37+F143</f>
        <v>171523</v>
      </c>
      <c r="G207" s="18">
        <f>G16+G28+G46+G56+G89+G94+G98+G105+G112+G125+G133+G138+G149+G153+G159+G164+G172+G179+G187+G37+G143+G64+G58</f>
        <v>188625</v>
      </c>
      <c r="H207" s="16">
        <f t="shared" si="10"/>
        <v>109.97067448680352</v>
      </c>
      <c r="I207" s="33">
        <f t="shared" si="9"/>
        <v>0.2874539418397125</v>
      </c>
    </row>
    <row r="208" spans="1:9" ht="60">
      <c r="A208" s="5"/>
      <c r="B208" s="1"/>
      <c r="C208" s="1">
        <v>2007</v>
      </c>
      <c r="D208" s="2" t="s">
        <v>136</v>
      </c>
      <c r="E208" s="18">
        <f>E139+E61</f>
        <v>236034</v>
      </c>
      <c r="F208" s="18">
        <f>F139+F61+F21+F165</f>
        <v>728405</v>
      </c>
      <c r="G208" s="18">
        <f>G139+G61+G21+G165</f>
        <v>723239</v>
      </c>
      <c r="H208" s="16">
        <f t="shared" si="10"/>
        <v>99.29077916818254</v>
      </c>
      <c r="I208" s="33">
        <f t="shared" si="9"/>
        <v>1.10217575317276</v>
      </c>
    </row>
    <row r="209" spans="1:9" ht="60">
      <c r="A209" s="5"/>
      <c r="B209" s="1"/>
      <c r="C209" s="1">
        <v>2009</v>
      </c>
      <c r="D209" s="2" t="s">
        <v>136</v>
      </c>
      <c r="E209" s="18">
        <v>0</v>
      </c>
      <c r="F209" s="18">
        <f>F166</f>
        <v>34388</v>
      </c>
      <c r="G209" s="18">
        <f>G166</f>
        <v>21554</v>
      </c>
      <c r="H209" s="16">
        <f t="shared" si="10"/>
        <v>62.678841456321976</v>
      </c>
      <c r="I209" s="33">
        <f t="shared" si="9"/>
        <v>0.032847089529029365</v>
      </c>
    </row>
    <row r="210" spans="1:9" ht="47.25" customHeight="1">
      <c r="A210" s="5"/>
      <c r="B210" s="1"/>
      <c r="C210" s="1">
        <v>2110</v>
      </c>
      <c r="D210" s="2" t="s">
        <v>6</v>
      </c>
      <c r="E210" s="18">
        <f>E7+E29+E38+E40+E42+E47+E50+E67+E119</f>
        <v>5691273</v>
      </c>
      <c r="F210" s="18">
        <f>F7+F29+F38+F40+F42+F47+F50+F67+F119</f>
        <v>5771056</v>
      </c>
      <c r="G210" s="18">
        <f>G7+G29+G38+G40+G42+G47+G50+G67+G119</f>
        <v>5757674</v>
      </c>
      <c r="H210" s="16">
        <f t="shared" si="10"/>
        <v>99.76811869439493</v>
      </c>
      <c r="I210" s="33">
        <f t="shared" si="9"/>
        <v>8.774372893985554</v>
      </c>
    </row>
    <row r="211" spans="1:9" ht="30">
      <c r="A211" s="5"/>
      <c r="B211" s="1"/>
      <c r="C211" s="1">
        <v>2130</v>
      </c>
      <c r="D211" s="2" t="s">
        <v>82</v>
      </c>
      <c r="E211" s="18">
        <f>E18+E134</f>
        <v>5521417</v>
      </c>
      <c r="F211" s="18">
        <f>F134+F144+F140</f>
        <v>6012143</v>
      </c>
      <c r="G211" s="18">
        <f>G134+G144+G140</f>
        <v>6011785</v>
      </c>
      <c r="H211" s="16">
        <f t="shared" si="10"/>
        <v>99.9940453844827</v>
      </c>
      <c r="I211" s="33">
        <f t="shared" si="9"/>
        <v>9.161623834289497</v>
      </c>
    </row>
    <row r="212" spans="1:9" ht="45">
      <c r="A212" s="5"/>
      <c r="B212" s="1"/>
      <c r="C212" s="1">
        <v>2120</v>
      </c>
      <c r="D212" s="2" t="s">
        <v>153</v>
      </c>
      <c r="E212" s="18">
        <v>0</v>
      </c>
      <c r="F212" s="18">
        <f>F142</f>
        <v>1760</v>
      </c>
      <c r="G212" s="18">
        <f>G142</f>
        <v>1760</v>
      </c>
      <c r="H212" s="16">
        <f t="shared" si="10"/>
        <v>100</v>
      </c>
      <c r="I212" s="33">
        <f t="shared" si="9"/>
        <v>0.0026821414851578218</v>
      </c>
    </row>
    <row r="213" spans="1:9" ht="30.75" customHeight="1">
      <c r="A213" s="5"/>
      <c r="B213" s="1"/>
      <c r="C213" s="1">
        <v>2310</v>
      </c>
      <c r="D213" s="2" t="s">
        <v>77</v>
      </c>
      <c r="E213" s="18">
        <f>E59+E100+E114+E116+E160+E181+E95</f>
        <v>5022664</v>
      </c>
      <c r="F213" s="18">
        <f>F59+F100+F114+F116+F160+F181+F95+F174</f>
        <v>4542711</v>
      </c>
      <c r="G213" s="18">
        <f>G59+G100+G114+G116+G160+G181+G95+G174</f>
        <v>4396643</v>
      </c>
      <c r="H213" s="16">
        <f t="shared" si="10"/>
        <v>96.78456322667236</v>
      </c>
      <c r="I213" s="33">
        <f t="shared" si="9"/>
        <v>6.700237832800421</v>
      </c>
    </row>
    <row r="214" spans="1:9" ht="31.5" customHeight="1">
      <c r="A214" s="5"/>
      <c r="B214" s="1"/>
      <c r="C214" s="1">
        <v>2320</v>
      </c>
      <c r="D214" s="2" t="s">
        <v>78</v>
      </c>
      <c r="E214" s="18">
        <f>E126+E145+E154</f>
        <v>2117285</v>
      </c>
      <c r="F214" s="18">
        <f>F126+F145+F154</f>
        <v>2117285</v>
      </c>
      <c r="G214" s="18">
        <f>G126+G145+G154</f>
        <v>2175464</v>
      </c>
      <c r="H214" s="16">
        <f t="shared" si="10"/>
        <v>102.74781146609928</v>
      </c>
      <c r="I214" s="33">
        <f t="shared" si="9"/>
        <v>3.315285365833736</v>
      </c>
    </row>
    <row r="215" spans="1:9" ht="47.25" customHeight="1">
      <c r="A215" s="5"/>
      <c r="B215" s="1"/>
      <c r="C215" s="1">
        <v>2360</v>
      </c>
      <c r="D215" s="2" t="s">
        <v>79</v>
      </c>
      <c r="E215" s="18">
        <f>E30</f>
        <v>376250</v>
      </c>
      <c r="F215" s="18">
        <f>F30</f>
        <v>426250</v>
      </c>
      <c r="G215" s="18">
        <f>G30</f>
        <v>451084</v>
      </c>
      <c r="H215" s="16">
        <f t="shared" si="10"/>
        <v>105.82615835777128</v>
      </c>
      <c r="I215" s="33">
        <f t="shared" si="9"/>
        <v>0.6874267668698469</v>
      </c>
    </row>
    <row r="216" spans="1:9" ht="30.75" customHeight="1">
      <c r="A216" s="5"/>
      <c r="B216" s="1"/>
      <c r="C216" s="1">
        <v>2440</v>
      </c>
      <c r="D216" s="2" t="s">
        <v>62</v>
      </c>
      <c r="E216" s="18">
        <f>E155</f>
        <v>534200</v>
      </c>
      <c r="F216" s="18">
        <f>F155</f>
        <v>534200</v>
      </c>
      <c r="G216" s="18">
        <f>G155</f>
        <v>534200</v>
      </c>
      <c r="H216" s="16">
        <f t="shared" si="10"/>
        <v>100</v>
      </c>
      <c r="I216" s="33">
        <f t="shared" si="9"/>
        <v>0.8140908985064251</v>
      </c>
    </row>
    <row r="217" spans="1:9" ht="45.75" customHeight="1">
      <c r="A217" s="5"/>
      <c r="B217" s="1"/>
      <c r="C217" s="1">
        <v>2460</v>
      </c>
      <c r="D217" s="2" t="s">
        <v>122</v>
      </c>
      <c r="E217" s="18">
        <f>E12</f>
        <v>129238</v>
      </c>
      <c r="F217" s="18">
        <f>F12+F192</f>
        <v>259988</v>
      </c>
      <c r="G217" s="18">
        <f>G12+G192</f>
        <v>248655</v>
      </c>
      <c r="H217" s="16">
        <f t="shared" si="10"/>
        <v>95.6409526593535</v>
      </c>
      <c r="I217" s="33">
        <f t="shared" si="9"/>
        <v>0.37893630169995346</v>
      </c>
    </row>
    <row r="218" spans="1:9" ht="30">
      <c r="A218" s="5"/>
      <c r="B218" s="1"/>
      <c r="C218" s="1">
        <v>2700</v>
      </c>
      <c r="D218" s="2" t="s">
        <v>105</v>
      </c>
      <c r="E218" s="18">
        <f>E60+E106+E173</f>
        <v>0</v>
      </c>
      <c r="F218" s="18">
        <f>F106+F173</f>
        <v>90088</v>
      </c>
      <c r="G218" s="18">
        <f>G106+G173</f>
        <v>84413</v>
      </c>
      <c r="H218" s="16">
        <f t="shared" si="10"/>
        <v>93.70060385400942</v>
      </c>
      <c r="I218" s="33">
        <f t="shared" si="9"/>
        <v>0.12864068703785636</v>
      </c>
    </row>
    <row r="219" spans="1:9" ht="45" customHeight="1">
      <c r="A219" s="5"/>
      <c r="B219" s="1"/>
      <c r="C219" s="1">
        <v>2701</v>
      </c>
      <c r="D219" s="2" t="s">
        <v>140</v>
      </c>
      <c r="E219" s="18">
        <v>0</v>
      </c>
      <c r="F219" s="18">
        <f>F60</f>
        <v>48000</v>
      </c>
      <c r="G219" s="18">
        <f>G60</f>
        <v>49380</v>
      </c>
      <c r="H219" s="16">
        <f t="shared" si="10"/>
        <v>102.875</v>
      </c>
      <c r="I219" s="33">
        <f t="shared" si="9"/>
        <v>0.07525235598698479</v>
      </c>
    </row>
    <row r="220" spans="1:9" ht="16.5" customHeight="1">
      <c r="A220" s="5"/>
      <c r="B220" s="1"/>
      <c r="C220" s="1">
        <v>2760</v>
      </c>
      <c r="D220" s="2" t="s">
        <v>152</v>
      </c>
      <c r="E220" s="18">
        <v>0</v>
      </c>
      <c r="F220" s="18">
        <v>0</v>
      </c>
      <c r="G220" s="18">
        <f>G81</f>
        <v>184483</v>
      </c>
      <c r="H220" s="16">
        <v>0</v>
      </c>
      <c r="I220" s="33">
        <f t="shared" si="9"/>
        <v>0.2811417656854377</v>
      </c>
    </row>
    <row r="221" spans="1:9" ht="15">
      <c r="A221" s="5"/>
      <c r="B221" s="1"/>
      <c r="C221" s="1">
        <v>2920</v>
      </c>
      <c r="D221" s="2" t="s">
        <v>36</v>
      </c>
      <c r="E221" s="18">
        <f>E79+E83+E85</f>
        <v>22682367</v>
      </c>
      <c r="F221" s="18">
        <f>F79+F83+F85</f>
        <v>20611169</v>
      </c>
      <c r="G221" s="18">
        <f>G79+G83+G85</f>
        <v>20611169</v>
      </c>
      <c r="H221" s="16">
        <f t="shared" si="10"/>
        <v>100</v>
      </c>
      <c r="I221" s="33">
        <f t="shared" si="9"/>
        <v>31.410267859374347</v>
      </c>
    </row>
    <row r="222" spans="1:9" ht="46.5" customHeight="1">
      <c r="A222" s="5"/>
      <c r="B222" s="1"/>
      <c r="C222" s="1">
        <v>2900</v>
      </c>
      <c r="D222" s="2" t="s">
        <v>146</v>
      </c>
      <c r="E222" s="18">
        <v>0</v>
      </c>
      <c r="F222" s="18">
        <f>F146+F127</f>
        <v>137704</v>
      </c>
      <c r="G222" s="18">
        <f>G146+G127</f>
        <v>143351</v>
      </c>
      <c r="H222" s="16">
        <f t="shared" si="10"/>
        <v>104.10082495788066</v>
      </c>
      <c r="I222" s="33">
        <f t="shared" si="9"/>
        <v>0.21845890002207888</v>
      </c>
    </row>
    <row r="223" spans="1:9" ht="79.5" customHeight="1">
      <c r="A223" s="5"/>
      <c r="B223" s="1"/>
      <c r="C223" s="1">
        <v>6280</v>
      </c>
      <c r="D223" s="2" t="s">
        <v>129</v>
      </c>
      <c r="E223" s="18">
        <f>E135</f>
        <v>228930</v>
      </c>
      <c r="F223" s="18">
        <f>F135</f>
        <v>195000</v>
      </c>
      <c r="G223" s="18">
        <f>G135</f>
        <v>195000</v>
      </c>
      <c r="H223" s="16">
        <f t="shared" si="10"/>
        <v>100</v>
      </c>
      <c r="I223" s="33">
        <f t="shared" si="9"/>
        <v>0.2971690850032814</v>
      </c>
    </row>
    <row r="224" spans="1:9" ht="63" customHeight="1">
      <c r="A224" s="5"/>
      <c r="B224" s="1"/>
      <c r="C224" s="1">
        <v>6207</v>
      </c>
      <c r="D224" s="2" t="s">
        <v>136</v>
      </c>
      <c r="E224" s="39">
        <v>0</v>
      </c>
      <c r="F224" s="39">
        <f>F167</f>
        <v>3825</v>
      </c>
      <c r="G224" s="39">
        <f>G167</f>
        <v>0</v>
      </c>
      <c r="H224" s="16">
        <f t="shared" si="10"/>
        <v>0</v>
      </c>
      <c r="I224" s="33">
        <f t="shared" si="9"/>
        <v>0</v>
      </c>
    </row>
    <row r="225" spans="1:9" ht="62.25" customHeight="1">
      <c r="A225" s="5"/>
      <c r="B225" s="1"/>
      <c r="C225" s="1">
        <v>6209</v>
      </c>
      <c r="D225" s="2" t="s">
        <v>136</v>
      </c>
      <c r="E225" s="39">
        <v>0</v>
      </c>
      <c r="F225" s="39">
        <f>F168</f>
        <v>675</v>
      </c>
      <c r="G225" s="39">
        <f>G168</f>
        <v>0</v>
      </c>
      <c r="H225" s="16">
        <f t="shared" si="10"/>
        <v>0</v>
      </c>
      <c r="I225" s="33">
        <f t="shared" si="9"/>
        <v>0</v>
      </c>
    </row>
    <row r="226" spans="1:9" ht="48.75" customHeight="1">
      <c r="A226" s="5"/>
      <c r="B226" s="1"/>
      <c r="C226" s="1">
        <v>6300</v>
      </c>
      <c r="D226" s="2" t="s">
        <v>126</v>
      </c>
      <c r="E226" s="39">
        <v>0</v>
      </c>
      <c r="F226" s="39">
        <f>F9</f>
        <v>41000</v>
      </c>
      <c r="G226" s="39">
        <f>G9</f>
        <v>40837</v>
      </c>
      <c r="H226" s="16">
        <f t="shared" si="10"/>
        <v>99.60243902439025</v>
      </c>
      <c r="I226" s="33">
        <f t="shared" si="9"/>
        <v>0.06223330217578974</v>
      </c>
    </row>
    <row r="227" spans="1:9" ht="60.75" customHeight="1">
      <c r="A227" s="5"/>
      <c r="B227" s="1"/>
      <c r="C227" s="1">
        <v>6410</v>
      </c>
      <c r="D227" s="2" t="s">
        <v>150</v>
      </c>
      <c r="E227" s="39">
        <v>0</v>
      </c>
      <c r="F227" s="39">
        <f>F31</f>
        <v>18000</v>
      </c>
      <c r="G227" s="39">
        <f>G31</f>
        <v>16959</v>
      </c>
      <c r="H227" s="16">
        <f t="shared" si="10"/>
        <v>94.21666666666667</v>
      </c>
      <c r="I227" s="33">
        <f t="shared" si="9"/>
        <v>0.02584456673113153</v>
      </c>
    </row>
    <row r="228" spans="1:9" ht="30.75" customHeight="1">
      <c r="A228" s="5"/>
      <c r="B228" s="1"/>
      <c r="C228" s="1">
        <v>6430</v>
      </c>
      <c r="D228" s="2" t="s">
        <v>132</v>
      </c>
      <c r="E228" s="26">
        <v>0</v>
      </c>
      <c r="F228" s="26">
        <f>F18</f>
        <v>4999053</v>
      </c>
      <c r="G228" s="26">
        <f>G18</f>
        <v>4999109</v>
      </c>
      <c r="H228" s="16">
        <f t="shared" si="10"/>
        <v>100.00112021216819</v>
      </c>
      <c r="I228" s="33">
        <f t="shared" si="9"/>
        <v>7.618362294162405</v>
      </c>
    </row>
    <row r="229" spans="1:9" ht="45" customHeight="1" thickBot="1">
      <c r="A229" s="5"/>
      <c r="B229" s="1"/>
      <c r="C229" s="1">
        <v>6610</v>
      </c>
      <c r="D229" s="2" t="s">
        <v>104</v>
      </c>
      <c r="E229" s="19">
        <f>E161</f>
        <v>9000</v>
      </c>
      <c r="F229" s="19">
        <f>F161+F96</f>
        <v>60000</v>
      </c>
      <c r="G229" s="19">
        <f>G161+G96</f>
        <v>59910</v>
      </c>
      <c r="H229" s="37">
        <f t="shared" si="10"/>
        <v>99.85000000000001</v>
      </c>
      <c r="I229" s="38">
        <f t="shared" si="9"/>
        <v>0.09129948657716198</v>
      </c>
    </row>
    <row r="230" spans="1:9" ht="15.75" thickBot="1">
      <c r="A230" s="27"/>
      <c r="B230" s="28"/>
      <c r="C230" s="29"/>
      <c r="D230" s="30" t="s">
        <v>80</v>
      </c>
      <c r="E230" s="31">
        <f>SUM(E194:E229)</f>
        <v>61158643</v>
      </c>
      <c r="F230" s="31">
        <f>SUM(F194:F229)</f>
        <v>65631710</v>
      </c>
      <c r="G230" s="31">
        <f>SUM(G194:G229)</f>
        <v>65619208</v>
      </c>
      <c r="H230" s="36">
        <f t="shared" si="10"/>
        <v>99.98095128101949</v>
      </c>
      <c r="I230" s="34">
        <f t="shared" si="9"/>
        <v>100</v>
      </c>
    </row>
    <row r="231" spans="1:9" ht="15" thickBot="1">
      <c r="A231" s="43" t="s">
        <v>116</v>
      </c>
      <c r="B231" s="44"/>
      <c r="C231" s="44"/>
      <c r="D231" s="45"/>
      <c r="E231" s="21">
        <f>E194+E195+E196+E197+E198+E200+E201+E202+E205+E208+E210+E211+E213+E214+E215+E216+E217+E218+E219+E221+E207+E206</f>
        <v>60532211</v>
      </c>
      <c r="F231" s="21">
        <f>F194+F195+F196+F197+F198+F200+F201+F202+F205+F208+F210+F211+F213+F214+F215+F216+F217+F218+F219+F221+F207+F206+F222+F209+F212</f>
        <v>59740626</v>
      </c>
      <c r="G231" s="21">
        <f>G194+G195+G196+G197+G198+G200+G201+G202+G205+G208+G210+G211+G213+G214+G215+G216+G217+G218+G219+G221+G207+G206+G222+G209+G212+G220+G199</f>
        <v>59733840</v>
      </c>
      <c r="H231" s="36">
        <f t="shared" si="10"/>
        <v>99.98864089572814</v>
      </c>
      <c r="I231" s="34">
        <f t="shared" si="9"/>
        <v>91.03102859760209</v>
      </c>
    </row>
    <row r="232" spans="1:9" ht="15" thickBot="1">
      <c r="A232" s="46" t="s">
        <v>115</v>
      </c>
      <c r="B232" s="47"/>
      <c r="C232" s="47"/>
      <c r="D232" s="48"/>
      <c r="E232" s="22">
        <f>E204+E229+E223</f>
        <v>626432</v>
      </c>
      <c r="F232" s="22">
        <f>F204+F229+F223+F228+F224+F225+F226+F227</f>
        <v>5891084</v>
      </c>
      <c r="G232" s="22">
        <f>G204+G229+G223+G228+G224+G225+G226+G227+G203</f>
        <v>5885368</v>
      </c>
      <c r="H232" s="36">
        <f t="shared" si="10"/>
        <v>99.90297201669506</v>
      </c>
      <c r="I232" s="34">
        <f t="shared" si="9"/>
        <v>8.968971402397907</v>
      </c>
    </row>
    <row r="233" spans="5:8" ht="12.75">
      <c r="E233" s="13"/>
      <c r="F233" s="13"/>
      <c r="G233" s="13"/>
      <c r="H233" s="13"/>
    </row>
    <row r="234" spans="5:8" ht="12.75">
      <c r="E234" s="13"/>
      <c r="F234" s="13"/>
      <c r="G234" s="13"/>
      <c r="H234" s="15"/>
    </row>
    <row r="235" spans="5:8" ht="12.75">
      <c r="E235" s="12"/>
      <c r="F235" s="12"/>
      <c r="G235" s="12"/>
      <c r="H235" s="12"/>
    </row>
    <row r="236" ht="12.75">
      <c r="H236" s="12"/>
    </row>
  </sheetData>
  <sheetProtection/>
  <mergeCells count="4">
    <mergeCell ref="A1:I1"/>
    <mergeCell ref="A2:I2"/>
    <mergeCell ref="A231:D231"/>
    <mergeCell ref="A232:D23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2014-03-24T14:21:00Z</cp:lastPrinted>
  <dcterms:created xsi:type="dcterms:W3CDTF">2005-11-08T07:22:52Z</dcterms:created>
  <dcterms:modified xsi:type="dcterms:W3CDTF">2014-04-02T09:46:07Z</dcterms:modified>
  <cp:category/>
  <cp:version/>
  <cp:contentType/>
  <cp:contentStatus/>
</cp:coreProperties>
</file>