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<sst xmlns="http://schemas.openxmlformats.org/spreadsheetml/2006/main" count="618" uniqueCount="246">
  <si>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</si>
  <si>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</si>
  <si>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</si>
  <si>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</si>
  <si>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</si>
  <si>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</si>
  <si>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</si>
  <si>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</si>
  <si>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</si>
  <si>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</si>
  <si>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</si>
  <si>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</si>
  <si>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</si>
  <si>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</si>
  <si>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</si>
  <si>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</si>
  <si>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</si>
  <si>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</si>
  <si>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</si>
  <si>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</si>
  <si>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</si>
  <si>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</si>
  <si>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</si>
  <si>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</si>
  <si>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</si>
  <si>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</si>
  <si>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</si>
  <si>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</si>
  <si>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</si>
  <si>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</si>
  <si>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</si>
  <si>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</si>
  <si>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</si>
  <si>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</si>
  <si>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</si>
  <si>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</si>
  <si>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</si>
  <si>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</si>
  <si>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</si>
  <si>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</si>
  <si>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</si>
  <si>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</si>
  <si>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</si>
  <si>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</si>
  <si>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</si>
  <si>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</si>
  <si>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</si>
  <si>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</si>
  <si>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</si>
  <si>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</si>
  <si>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</si>
  <si>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</si>
  <si>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</si>
  <si>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</si>
  <si>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</si>
  <si>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</si>
  <si>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</si>
  <si>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</si>
  <si>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</si>
  <si>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</si>
  <si>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</si>
  <si>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</si>
  <si>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</si>
  <si>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</si>
  <si>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</si>
  <si>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</si>
  <si>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</si>
  <si>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</si>
  <si>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</si>
  <si>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</si>
  <si>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</si>
  <si>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</si>
  <si>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</si>
  <si>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</si>
  <si>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</si>
  <si>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</si>
  <si>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</si>
  <si>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</si>
  <si>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</si>
  <si>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</si>
  <si>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</si>
  <si>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</si>
  <si>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</si>
  <si>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</si>
  <si>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</si>
  <si>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</si>
  <si>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</si>
  <si>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</si>
  <si>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</si>
  <si>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</si>
  <si>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</si>
  <si>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</si>
  <si>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</si>
  <si>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</si>
  <si>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</si>
  <si>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</si>
  <si>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</si>
  <si>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</si>
  <si>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</si>
  <si>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</si>
  <si>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</si>
  <si>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</si>
  <si>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</si>
  <si>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</si>
  <si>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</si>
  <si>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</si>
  <si>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</si>
  <si>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</si>
  <si>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</si>
  <si>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</si>
  <si>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</si>
  <si>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</si>
  <si>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</si>
  <si>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</si>
  <si>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</si>
  <si>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</si>
  <si>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</si>
  <si>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</si>
  <si>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</si>
  <si>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</si>
  <si>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</si>
  <si>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</si>
  <si>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</si>
  <si>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</si>
  <si>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</si>
  <si>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</si>
  <si>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</si>
  <si>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</si>
  <si>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</si>
  <si>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</si>
  <si>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</si>
  <si>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</si>
  <si>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</si>
  <si>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</si>
  <si>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</si>
  <si>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</si>
  <si>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</si>
  <si>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</si>
  <si>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</si>
  <si>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</si>
  <si>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</si>
  <si>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</si>
  <si>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</si>
  <si>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</si>
  <si>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</si>
  <si>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</si>
  <si>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</si>
  <si>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</si>
  <si>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</si>
  <si>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</si>
  <si>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</si>
  <si>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</si>
  <si>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</si>
  <si>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</si>
  <si>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</si>
  <si>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</si>
  <si>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</si>
  <si>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</si>
  <si>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</si>
  <si>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</si>
  <si>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</si>
  <si>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</si>
  <si>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</si>
  <si>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</si>
  <si>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</si>
  <si>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</si>
  <si>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</si>
  <si>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</si>
  <si>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</si>
  <si>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</si>
  <si>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</si>
  <si>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</si>
  <si>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</si>
  <si>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</si>
  <si>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</si>
  <si>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</si>
  <si>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</si>
  <si>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</si>
  <si>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</si>
  <si>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</si>
  <si>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</si>
  <si>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</si>
  <si>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</si>
  <si>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</si>
  <si>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</si>
  <si>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</si>
  <si>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</si>
  <si>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</si>
  <si>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</si>
  <si>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</si>
  <si>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</si>
  <si>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</si>
  <si>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</si>
  <si>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</si>
  <si>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</si>
  <si>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</si>
  <si>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</si>
  <si>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</si>
  <si>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</si>
  <si>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 xml:space="preserve">               - w tym :dotacja </t>
  </si>
  <si>
    <t xml:space="preserve">               - dotacja dla  niepublicznej jednostki oświaty</t>
  </si>
  <si>
    <t>- rezerwa na wydatki bieżące</t>
  </si>
  <si>
    <t xml:space="preserve">               -dotacja  dla powiatu jel. na terapię zajęciową</t>
  </si>
  <si>
    <t>Zarządzanie kryzysowe</t>
  </si>
  <si>
    <t>-rezerwa na realizację zadań własnych z zakresu            zarzadzania kryzysowego</t>
  </si>
  <si>
    <t>Gospodarka  odpadami</t>
  </si>
  <si>
    <t>dotacje</t>
  </si>
  <si>
    <t xml:space="preserve">                           I ROZDZIAŁÓW KLASYFIKACJI BUDŻETOWEJ                                              (w złotych)</t>
  </si>
  <si>
    <t xml:space="preserve">   w tym: wynagrodzenia i składki od nich naliczane</t>
  </si>
  <si>
    <t xml:space="preserve">   w tym: wynagrodzenia i składki  od nich naliczane</t>
  </si>
  <si>
    <t xml:space="preserve">   w tym:wynagrodzenia i składki  od nich naliczane</t>
  </si>
  <si>
    <t xml:space="preserve">  w tym: wynagrodzenia i składki  od nich naliczane</t>
  </si>
  <si>
    <t xml:space="preserve"> - w tym: wynagrodzenia i składki  od nich naliczane</t>
  </si>
  <si>
    <t xml:space="preserve">   w tym: wynagrodzenia i składki  od nich naliczane </t>
  </si>
  <si>
    <t>w tym: wynagrodzenia i składki  od nich naliczane</t>
  </si>
  <si>
    <t>w tym:wynagrodzenia i składki  od nich naliczane</t>
  </si>
  <si>
    <t xml:space="preserve">    w tym: wynagrodzenia i składki  od nich naliczane</t>
  </si>
  <si>
    <t xml:space="preserve">    w tym:wynagrodzenia i składki  od nich naliczane</t>
  </si>
  <si>
    <t>w tym:wynagrodzenia i składki  od nich naliczane*</t>
  </si>
  <si>
    <t xml:space="preserve">      *</t>
  </si>
  <si>
    <t>Udział % w wydatkach ogółem</t>
  </si>
  <si>
    <t>- rezerwa na realizację zadań własnych z zakresu zarzadzania kryzysowego</t>
  </si>
  <si>
    <t xml:space="preserve">KULTURA FIZYCZNA  </t>
  </si>
  <si>
    <t xml:space="preserve">Zadania w zakresie kultury fizycznej </t>
  </si>
  <si>
    <t>kwoty wynagrodzeń i składek od nich naliczanych  ogółem nie  zawierają  wydatków  z cyfrą "7" i" 9" na końcu</t>
  </si>
  <si>
    <t xml:space="preserve">   - wydatki majątkowe </t>
  </si>
  <si>
    <t xml:space="preserve">   w tym: świadczenia na rzecz osób fizycznych</t>
  </si>
  <si>
    <t xml:space="preserve"> - dotacja dla Zgromadzenia Zakonnego (DPS w  Szkl.Por.)</t>
  </si>
  <si>
    <t>w tym:dotacja dla miasta Jelenia Góra na działalność  instruktażowo-szkoleniową  biblioteki powiatowej</t>
  </si>
  <si>
    <t xml:space="preserve">   w tym:wydatki na programy finansowane z udziałem środków  o których mowa  w art.5 ust.1 pkt 2 i 3 </t>
  </si>
  <si>
    <t>O1042</t>
  </si>
  <si>
    <t xml:space="preserve">Wyłączenie z produkcji gruntów rolnych </t>
  </si>
  <si>
    <t xml:space="preserve">              - rezerwa na wydatki  unijne</t>
  </si>
  <si>
    <t>- rezerwa na wydatki unijne</t>
  </si>
  <si>
    <t xml:space="preserve"> - w tym: świadczenia na rzecz osób fizycznych</t>
  </si>
  <si>
    <t xml:space="preserve">               -dotacje  na zadania opiek-wychowawcze</t>
  </si>
  <si>
    <t>O50</t>
  </si>
  <si>
    <t>O5095</t>
  </si>
  <si>
    <t>RYBOŁÓWSTWO i RYBACTWO</t>
  </si>
  <si>
    <t>Kwalifikacja wojskowa</t>
  </si>
  <si>
    <t>Plan na 2014 rok wg uchwały budżetowej</t>
  </si>
  <si>
    <t>2014r.</t>
  </si>
  <si>
    <t>Plan na  2014 rok po zmianach</t>
  </si>
  <si>
    <t>WYDATKI POWIATU PLANOWANE  DO REALIZACJI  I WYKONANE W I PÓŁROCZU  2014 ROKU  WEDŁUG DZIAŁÓW</t>
  </si>
  <si>
    <t xml:space="preserve">na 30 czerwca </t>
  </si>
  <si>
    <t>%(kol 6:5)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</si>
</sst>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"/>
    <numFmt numFmtId="177" formatCode="0.000000000"/>
    <numFmt numFmtId="178" formatCode="0.00000000"/>
    <numFmt numFmtId="179" formatCode="[$-415]d\ mmmm\ yyyy"/>
    <numFmt numFmtId="180" formatCode="_-* #,##0.000\ _z_ł_-;\-* #,##0.000\ _z_ł_-;_-* &quot;-&quot;??\ _z_ł_-;_-@_-"/>
    <numFmt numFmtId="181" formatCode="_-* #,##0.0000\ _z_ł_-;\-* #,##0.0000\ _z_ł_-;_-* &quot;-&quot;??\ _z_ł_-;_-@_-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vertAlign val="superscript"/>
      <sz val="14"/>
      <name val="Arial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42" applyFont="1" applyAlignment="1">
      <alignment/>
    </xf>
    <xf numFmtId="43" fontId="3" fillId="0" borderId="0" xfId="42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169" fontId="2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0" fontId="3" fillId="0" borderId="13" xfId="0" applyFont="1" applyBorder="1" applyAlignment="1" quotePrefix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169" fontId="3" fillId="0" borderId="16" xfId="42" applyNumberFormat="1" applyFont="1" applyBorder="1" applyAlignment="1">
      <alignment wrapText="1"/>
    </xf>
    <xf numFmtId="169" fontId="3" fillId="0" borderId="16" xfId="42" applyNumberFormat="1" applyFont="1" applyBorder="1" applyAlignment="1">
      <alignment horizontal="center" wrapText="1"/>
    </xf>
    <xf numFmtId="169" fontId="3" fillId="0" borderId="16" xfId="42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169" fontId="2" fillId="0" borderId="18" xfId="42" applyNumberFormat="1" applyFont="1" applyBorder="1" applyAlignment="1">
      <alignment wrapText="1"/>
    </xf>
    <xf numFmtId="169" fontId="2" fillId="0" borderId="18" xfId="42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2" fontId="2" fillId="0" borderId="19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justify" vertical="top" wrapText="1" readingOrder="1"/>
    </xf>
    <xf numFmtId="0" fontId="1" fillId="0" borderId="12" xfId="0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3" fontId="0" fillId="0" borderId="0" xfId="42" applyAlignment="1">
      <alignment/>
    </xf>
    <xf numFmtId="0" fontId="3" fillId="0" borderId="13" xfId="0" applyFont="1" applyBorder="1" applyAlignment="1" quotePrefix="1">
      <alignment horizontal="left" vertical="top" wrapText="1" indent="8"/>
    </xf>
    <xf numFmtId="0" fontId="3" fillId="0" borderId="13" xfId="0" applyFont="1" applyBorder="1" applyAlignment="1" quotePrefix="1">
      <alignment horizontal="left" vertical="top" wrapText="1" indent="5"/>
    </xf>
    <xf numFmtId="0" fontId="3" fillId="0" borderId="13" xfId="0" applyFont="1" applyBorder="1" applyAlignment="1">
      <alignment horizontal="left" vertical="top" wrapText="1" indent="5" readingOrder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3" fontId="2" fillId="0" borderId="0" xfId="42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43" fontId="9" fillId="0" borderId="0" xfId="42" applyFont="1" applyBorder="1" applyAlignment="1">
      <alignment horizontal="center" wrapText="1"/>
    </xf>
    <xf numFmtId="169" fontId="1" fillId="0" borderId="0" xfId="0" applyNumberFormat="1" applyFont="1" applyAlignment="1">
      <alignment horizontal="left" wrapText="1"/>
    </xf>
    <xf numFmtId="43" fontId="0" fillId="0" borderId="0" xfId="42" applyFont="1" applyBorder="1" applyAlignment="1">
      <alignment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 wrapText="1"/>
    </xf>
    <xf numFmtId="43" fontId="3" fillId="0" borderId="13" xfId="42" applyFont="1" applyBorder="1" applyAlignment="1">
      <alignment horizontal="center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horizontal="center" wrapText="1"/>
    </xf>
    <xf numFmtId="43" fontId="2" fillId="0" borderId="13" xfId="42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3" fontId="2" fillId="0" borderId="18" xfId="42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4"/>
    </xf>
    <xf numFmtId="43" fontId="3" fillId="0" borderId="16" xfId="42" applyFont="1" applyBorder="1" applyAlignment="1">
      <alignment horizontal="center" wrapText="1"/>
    </xf>
    <xf numFmtId="2" fontId="3" fillId="0" borderId="21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169" fontId="0" fillId="0" borderId="0" xfId="42" applyNumberFormat="1" applyFont="1" applyBorder="1" applyAlignment="1">
      <alignment/>
    </xf>
    <xf numFmtId="169" fontId="0" fillId="0" borderId="0" xfId="42" applyNumberFormat="1" applyFont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2"/>
  <sheetViews>
    <sheetView tabSelected="1" zoomScalePageLayoutView="0" workbookViewId="0" topLeftCell="A1">
      <selection activeCell="J175" sqref="J175"/>
    </sheetView>
  </sheetViews>
  <sheetFormatPr defaultColWidth="9.140625" defaultRowHeight="12.75"/>
  <cols>
    <col min="1" max="1" width="5.140625" style="0" customWidth="1"/>
    <col min="2" max="2" width="8.28125" style="0" customWidth="1"/>
    <col min="3" max="3" width="54.140625" style="0" customWidth="1"/>
    <col min="4" max="6" width="14.140625" style="0" customWidth="1"/>
    <col min="7" max="7" width="10.140625" style="0" customWidth="1"/>
    <col min="8" max="8" width="11.421875" style="0" customWidth="1"/>
    <col min="9" max="9" width="11.8515625" style="0" customWidth="1"/>
    <col min="11" max="11" width="16.00390625" style="56" bestFit="1" customWidth="1"/>
    <col min="12" max="12" width="16.00390625" style="0" bestFit="1" customWidth="1"/>
  </cols>
  <sheetData>
    <row r="1" ht="1.5" customHeight="1"/>
    <row r="2" spans="1:9" ht="12.75" customHeight="1">
      <c r="A2" s="83" t="s">
        <v>243</v>
      </c>
      <c r="B2" s="83"/>
      <c r="C2" s="83"/>
      <c r="D2" s="83"/>
      <c r="E2" s="83"/>
      <c r="F2" s="83"/>
      <c r="G2" s="83"/>
      <c r="H2" s="83"/>
      <c r="I2" s="6"/>
    </row>
    <row r="3" spans="3:9" ht="15" thickBot="1">
      <c r="C3" s="88" t="s">
        <v>207</v>
      </c>
      <c r="D3" s="88"/>
      <c r="E3" s="88"/>
      <c r="F3" s="88"/>
      <c r="G3" s="88"/>
      <c r="H3" s="88"/>
      <c r="I3" s="52"/>
    </row>
    <row r="4" spans="1:9" ht="10.5" customHeight="1">
      <c r="A4" s="85" t="s">
        <v>0</v>
      </c>
      <c r="B4" s="85" t="s">
        <v>1</v>
      </c>
      <c r="C4" s="85" t="s">
        <v>2</v>
      </c>
      <c r="D4" s="81" t="s">
        <v>240</v>
      </c>
      <c r="E4" s="89" t="s">
        <v>242</v>
      </c>
      <c r="F4" s="68" t="s">
        <v>180</v>
      </c>
      <c r="G4" s="81" t="s">
        <v>245</v>
      </c>
      <c r="H4" s="81" t="s">
        <v>220</v>
      </c>
      <c r="I4" s="53"/>
    </row>
    <row r="5" spans="1:9" ht="12.75">
      <c r="A5" s="86"/>
      <c r="B5" s="86"/>
      <c r="C5" s="86"/>
      <c r="D5" s="81"/>
      <c r="E5" s="81"/>
      <c r="F5" s="68" t="s">
        <v>244</v>
      </c>
      <c r="G5" s="81"/>
      <c r="H5" s="81"/>
      <c r="I5" s="53"/>
    </row>
    <row r="6" spans="1:9" ht="13.5" thickBot="1">
      <c r="A6" s="87"/>
      <c r="B6" s="87"/>
      <c r="C6" s="87"/>
      <c r="D6" s="82"/>
      <c r="E6" s="82"/>
      <c r="F6" s="69" t="s">
        <v>241</v>
      </c>
      <c r="G6" s="82"/>
      <c r="H6" s="82"/>
      <c r="I6" s="53"/>
    </row>
    <row r="7" spans="1:10" ht="13.5" thickBot="1">
      <c r="A7" s="1" t="s">
        <v>3</v>
      </c>
      <c r="B7" s="1" t="s">
        <v>4</v>
      </c>
      <c r="C7" s="1" t="s">
        <v>5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54"/>
      <c r="J7" s="51"/>
    </row>
    <row r="8" spans="1:9" ht="15.75">
      <c r="A8" s="33" t="s">
        <v>6</v>
      </c>
      <c r="B8" s="34"/>
      <c r="C8" s="35" t="s">
        <v>7</v>
      </c>
      <c r="D8" s="37">
        <f>D9</f>
        <v>16000</v>
      </c>
      <c r="E8" s="37">
        <f>E9+E11</f>
        <v>78400</v>
      </c>
      <c r="F8" s="37">
        <v>0</v>
      </c>
      <c r="G8" s="70">
        <f>F8/E8*100</f>
        <v>0</v>
      </c>
      <c r="H8" s="71">
        <f>SUM((F8/30104911)*100)</f>
        <v>0</v>
      </c>
      <c r="I8" s="55"/>
    </row>
    <row r="9" spans="1:9" ht="15" customHeight="1">
      <c r="A9" s="24"/>
      <c r="B9" s="15" t="s">
        <v>8</v>
      </c>
      <c r="C9" s="16" t="s">
        <v>9</v>
      </c>
      <c r="D9" s="20">
        <f>D10</f>
        <v>16000</v>
      </c>
      <c r="E9" s="20">
        <f>E10</f>
        <v>16000</v>
      </c>
      <c r="F9" s="20">
        <v>0</v>
      </c>
      <c r="G9" s="67">
        <f aca="true" t="shared" si="0" ref="G9:G74">F9/E9*100</f>
        <v>0</v>
      </c>
      <c r="H9" s="72">
        <f aca="true" t="shared" si="1" ref="H9:H72">SUM((F9/30104911)*100)</f>
        <v>0</v>
      </c>
      <c r="I9" s="55"/>
    </row>
    <row r="10" spans="1:9" ht="15" customHeight="1">
      <c r="A10" s="24"/>
      <c r="B10" s="15"/>
      <c r="C10" s="16" t="s">
        <v>10</v>
      </c>
      <c r="D10" s="20">
        <v>16000</v>
      </c>
      <c r="E10" s="20">
        <v>16000</v>
      </c>
      <c r="F10" s="20">
        <v>0</v>
      </c>
      <c r="G10" s="67">
        <f t="shared" si="0"/>
        <v>0</v>
      </c>
      <c r="H10" s="72">
        <f t="shared" si="1"/>
        <v>0</v>
      </c>
      <c r="I10" s="55"/>
    </row>
    <row r="11" spans="1:9" ht="15" customHeight="1">
      <c r="A11" s="24"/>
      <c r="B11" s="15" t="s">
        <v>230</v>
      </c>
      <c r="C11" s="16" t="s">
        <v>231</v>
      </c>
      <c r="D11" s="20">
        <v>0</v>
      </c>
      <c r="E11" s="20">
        <f>E12+E13</f>
        <v>62400</v>
      </c>
      <c r="F11" s="20">
        <v>0</v>
      </c>
      <c r="G11" s="67">
        <v>0</v>
      </c>
      <c r="H11" s="72">
        <f t="shared" si="1"/>
        <v>0</v>
      </c>
      <c r="I11" s="55"/>
    </row>
    <row r="12" spans="1:9" ht="15" customHeight="1">
      <c r="A12" s="24"/>
      <c r="B12" s="15"/>
      <c r="C12" s="16" t="s">
        <v>10</v>
      </c>
      <c r="D12" s="20">
        <v>0</v>
      </c>
      <c r="E12" s="20">
        <v>1100</v>
      </c>
      <c r="F12" s="20"/>
      <c r="G12" s="67"/>
      <c r="H12" s="72">
        <f t="shared" si="1"/>
        <v>0</v>
      </c>
      <c r="I12" s="55"/>
    </row>
    <row r="13" spans="1:9" ht="15" customHeight="1">
      <c r="A13" s="24"/>
      <c r="B13" s="15"/>
      <c r="C13" s="16" t="s">
        <v>27</v>
      </c>
      <c r="D13" s="20">
        <v>0</v>
      </c>
      <c r="E13" s="20">
        <v>61300</v>
      </c>
      <c r="F13" s="20"/>
      <c r="G13" s="67">
        <v>0</v>
      </c>
      <c r="H13" s="72">
        <f t="shared" si="1"/>
        <v>0</v>
      </c>
      <c r="I13" s="55"/>
    </row>
    <row r="14" spans="1:9" ht="15" customHeight="1">
      <c r="A14" s="23" t="s">
        <v>12</v>
      </c>
      <c r="B14" s="12"/>
      <c r="C14" s="13" t="s">
        <v>13</v>
      </c>
      <c r="D14" s="18">
        <f>D15+D19</f>
        <v>190981</v>
      </c>
      <c r="E14" s="18">
        <f>E15+E19</f>
        <v>206488</v>
      </c>
      <c r="F14" s="18">
        <f>F15+F19</f>
        <v>82063</v>
      </c>
      <c r="G14" s="67">
        <f t="shared" si="0"/>
        <v>39.74226105148968</v>
      </c>
      <c r="H14" s="73">
        <f t="shared" si="1"/>
        <v>0.2725900767486075</v>
      </c>
      <c r="I14" s="55"/>
    </row>
    <row r="15" spans="1:9" ht="15" customHeight="1">
      <c r="A15" s="24"/>
      <c r="B15" s="15" t="s">
        <v>14</v>
      </c>
      <c r="C15" s="16" t="s">
        <v>15</v>
      </c>
      <c r="D15" s="20">
        <f>D16</f>
        <v>131250</v>
      </c>
      <c r="E15" s="20">
        <f>E16</f>
        <v>138450</v>
      </c>
      <c r="F15" s="20">
        <f>F16</f>
        <v>59883</v>
      </c>
      <c r="G15" s="64">
        <f t="shared" si="0"/>
        <v>43.25243770314193</v>
      </c>
      <c r="H15" s="72">
        <f t="shared" si="1"/>
        <v>0.19891438974856962</v>
      </c>
      <c r="I15" s="55"/>
    </row>
    <row r="16" spans="1:10" ht="15" customHeight="1">
      <c r="A16" s="24"/>
      <c r="B16" s="15"/>
      <c r="C16" s="16" t="s">
        <v>16</v>
      </c>
      <c r="D16" s="20">
        <v>131250</v>
      </c>
      <c r="E16" s="20">
        <v>138450</v>
      </c>
      <c r="F16" s="20">
        <v>59883</v>
      </c>
      <c r="G16" s="64">
        <f t="shared" si="0"/>
        <v>43.25243770314193</v>
      </c>
      <c r="H16" s="72">
        <f t="shared" si="1"/>
        <v>0.19891438974856962</v>
      </c>
      <c r="I16" s="55"/>
      <c r="J16" s="56"/>
    </row>
    <row r="17" spans="1:9" ht="15" customHeight="1">
      <c r="A17" s="24"/>
      <c r="B17" s="15"/>
      <c r="C17" s="16" t="s">
        <v>208</v>
      </c>
      <c r="D17" s="20">
        <v>6750</v>
      </c>
      <c r="E17" s="20">
        <v>13950</v>
      </c>
      <c r="F17" s="20">
        <v>0</v>
      </c>
      <c r="G17" s="64">
        <f t="shared" si="0"/>
        <v>0</v>
      </c>
      <c r="H17" s="72">
        <f t="shared" si="1"/>
        <v>0</v>
      </c>
      <c r="I17" s="55"/>
    </row>
    <row r="18" spans="1:9" ht="15" customHeight="1">
      <c r="A18" s="24"/>
      <c r="B18" s="15"/>
      <c r="C18" s="16" t="s">
        <v>226</v>
      </c>
      <c r="D18" s="20">
        <v>123500</v>
      </c>
      <c r="E18" s="20">
        <v>123500</v>
      </c>
      <c r="F18" s="20">
        <v>59085</v>
      </c>
      <c r="G18" s="64">
        <f t="shared" si="0"/>
        <v>47.8421052631579</v>
      </c>
      <c r="H18" s="72">
        <f t="shared" si="1"/>
        <v>0.1962636594408135</v>
      </c>
      <c r="I18" s="55"/>
    </row>
    <row r="19" spans="1:9" ht="15" customHeight="1">
      <c r="A19" s="24"/>
      <c r="B19" s="15" t="s">
        <v>17</v>
      </c>
      <c r="C19" s="16" t="s">
        <v>18</v>
      </c>
      <c r="D19" s="20">
        <f>D20</f>
        <v>59731</v>
      </c>
      <c r="E19" s="20">
        <f>E20</f>
        <v>68038</v>
      </c>
      <c r="F19" s="20">
        <f>F20</f>
        <v>22180</v>
      </c>
      <c r="G19" s="64">
        <f t="shared" si="0"/>
        <v>32.599429730444754</v>
      </c>
      <c r="H19" s="72">
        <f t="shared" si="1"/>
        <v>0.07367568700003796</v>
      </c>
      <c r="I19" s="55"/>
    </row>
    <row r="20" spans="1:9" ht="15" customHeight="1">
      <c r="A20" s="24"/>
      <c r="B20" s="15"/>
      <c r="C20" s="16" t="s">
        <v>16</v>
      </c>
      <c r="D20" s="20">
        <v>59731</v>
      </c>
      <c r="E20" s="20">
        <v>68038</v>
      </c>
      <c r="F20" s="20">
        <v>22180</v>
      </c>
      <c r="G20" s="64">
        <f t="shared" si="0"/>
        <v>32.599429730444754</v>
      </c>
      <c r="H20" s="72">
        <f t="shared" si="1"/>
        <v>0.07367568700003796</v>
      </c>
      <c r="I20" s="55"/>
    </row>
    <row r="21" spans="1:9" ht="15" customHeight="1">
      <c r="A21" s="74" t="s">
        <v>236</v>
      </c>
      <c r="B21" s="15"/>
      <c r="C21" s="65" t="s">
        <v>238</v>
      </c>
      <c r="D21" s="66">
        <v>1000</v>
      </c>
      <c r="E21" s="66">
        <v>1000</v>
      </c>
      <c r="F21" s="66">
        <v>0</v>
      </c>
      <c r="G21" s="64">
        <f t="shared" si="0"/>
        <v>0</v>
      </c>
      <c r="H21" s="73">
        <f t="shared" si="1"/>
        <v>0</v>
      </c>
      <c r="I21" s="55"/>
    </row>
    <row r="22" spans="1:9" ht="15" customHeight="1">
      <c r="A22" s="24"/>
      <c r="B22" s="15" t="s">
        <v>237</v>
      </c>
      <c r="C22" s="16" t="s">
        <v>11</v>
      </c>
      <c r="D22" s="20">
        <v>1000</v>
      </c>
      <c r="E22" s="20">
        <v>1000</v>
      </c>
      <c r="F22" s="20">
        <v>0</v>
      </c>
      <c r="G22" s="64">
        <f t="shared" si="0"/>
        <v>0</v>
      </c>
      <c r="H22" s="72">
        <f t="shared" si="1"/>
        <v>0</v>
      </c>
      <c r="I22" s="55"/>
    </row>
    <row r="23" spans="1:9" ht="15" customHeight="1">
      <c r="A23" s="24"/>
      <c r="B23" s="15"/>
      <c r="C23" s="16" t="s">
        <v>16</v>
      </c>
      <c r="D23" s="20">
        <v>1000</v>
      </c>
      <c r="E23" s="20">
        <v>1000</v>
      </c>
      <c r="F23" s="20">
        <v>0</v>
      </c>
      <c r="G23" s="64">
        <f t="shared" si="0"/>
        <v>0</v>
      </c>
      <c r="H23" s="72">
        <f t="shared" si="1"/>
        <v>0</v>
      </c>
      <c r="I23" s="55"/>
    </row>
    <row r="24" spans="1:9" ht="15" customHeight="1">
      <c r="A24" s="23" t="s">
        <v>22</v>
      </c>
      <c r="B24" s="12"/>
      <c r="C24" s="13" t="s">
        <v>23</v>
      </c>
      <c r="D24" s="18">
        <f>D25+D28+D31</f>
        <v>2627850</v>
      </c>
      <c r="E24" s="18">
        <f>E25+E28+E31</f>
        <v>7002850</v>
      </c>
      <c r="F24" s="18">
        <f>F25+F28+F31</f>
        <v>1791348</v>
      </c>
      <c r="G24" s="67">
        <f t="shared" si="0"/>
        <v>25.58027088970919</v>
      </c>
      <c r="H24" s="73">
        <f t="shared" si="1"/>
        <v>5.950351422729667</v>
      </c>
      <c r="I24" s="55"/>
    </row>
    <row r="25" spans="1:9" ht="15" customHeight="1">
      <c r="A25" s="24"/>
      <c r="B25" s="15" t="s">
        <v>24</v>
      </c>
      <c r="C25" s="16" t="s">
        <v>25</v>
      </c>
      <c r="D25" s="20">
        <f>D26</f>
        <v>1743300</v>
      </c>
      <c r="E25" s="20">
        <f>E26</f>
        <v>1743300</v>
      </c>
      <c r="F25" s="20">
        <f>F26</f>
        <v>1450504</v>
      </c>
      <c r="G25" s="64">
        <f t="shared" si="0"/>
        <v>83.20449721792004</v>
      </c>
      <c r="H25" s="72">
        <f t="shared" si="1"/>
        <v>4.818164053034404</v>
      </c>
      <c r="I25" s="55"/>
    </row>
    <row r="26" spans="1:9" ht="15" customHeight="1">
      <c r="A26" s="24"/>
      <c r="B26" s="15"/>
      <c r="C26" s="16" t="s">
        <v>16</v>
      </c>
      <c r="D26" s="20">
        <v>1743300</v>
      </c>
      <c r="E26" s="20">
        <v>1743300</v>
      </c>
      <c r="F26" s="20">
        <v>1450504</v>
      </c>
      <c r="G26" s="64">
        <f t="shared" si="0"/>
        <v>83.20449721792004</v>
      </c>
      <c r="H26" s="72">
        <f t="shared" si="1"/>
        <v>4.818164053034404</v>
      </c>
      <c r="I26" s="55"/>
    </row>
    <row r="27" spans="1:9" ht="15" customHeight="1">
      <c r="A27" s="24"/>
      <c r="B27" s="15"/>
      <c r="C27" s="16" t="s">
        <v>199</v>
      </c>
      <c r="D27" s="20">
        <v>613500</v>
      </c>
      <c r="E27" s="20">
        <v>613500</v>
      </c>
      <c r="F27" s="20">
        <v>584400</v>
      </c>
      <c r="G27" s="64">
        <f t="shared" si="0"/>
        <v>95.25672371638142</v>
      </c>
      <c r="H27" s="72">
        <f t="shared" si="1"/>
        <v>1.941211518612362</v>
      </c>
      <c r="I27" s="55"/>
    </row>
    <row r="28" spans="1:9" ht="15" customHeight="1">
      <c r="A28" s="24"/>
      <c r="B28" s="15">
        <v>60078</v>
      </c>
      <c r="C28" s="16" t="s">
        <v>186</v>
      </c>
      <c r="D28" s="20">
        <f>D29+D30</f>
        <v>210000</v>
      </c>
      <c r="E28" s="20">
        <f>E29+E30</f>
        <v>4585000</v>
      </c>
      <c r="F28" s="20">
        <f>F29+F30</f>
        <v>28290</v>
      </c>
      <c r="G28" s="64">
        <f t="shared" si="0"/>
        <v>0.6170119956379498</v>
      </c>
      <c r="H28" s="72">
        <f t="shared" si="1"/>
        <v>0.09397137895541362</v>
      </c>
      <c r="I28" s="55"/>
    </row>
    <row r="29" spans="1:9" ht="15" customHeight="1">
      <c r="A29" s="24"/>
      <c r="B29" s="15"/>
      <c r="C29" s="16" t="s">
        <v>16</v>
      </c>
      <c r="D29" s="20">
        <v>0</v>
      </c>
      <c r="E29" s="20">
        <v>0</v>
      </c>
      <c r="F29" s="20">
        <v>0</v>
      </c>
      <c r="G29" s="64">
        <v>0</v>
      </c>
      <c r="H29" s="72">
        <f t="shared" si="1"/>
        <v>0</v>
      </c>
      <c r="I29" s="55"/>
    </row>
    <row r="30" spans="1:9" ht="15" customHeight="1">
      <c r="A30" s="24"/>
      <c r="B30" s="15"/>
      <c r="C30" s="16" t="s">
        <v>27</v>
      </c>
      <c r="D30" s="20">
        <v>210000</v>
      </c>
      <c r="E30" s="20">
        <v>4585000</v>
      </c>
      <c r="F30" s="20">
        <v>28290</v>
      </c>
      <c r="G30" s="64">
        <f t="shared" si="0"/>
        <v>0.6170119956379498</v>
      </c>
      <c r="H30" s="72">
        <f t="shared" si="1"/>
        <v>0.09397137895541362</v>
      </c>
      <c r="I30" s="55"/>
    </row>
    <row r="31" spans="1:9" ht="15" customHeight="1">
      <c r="A31" s="24"/>
      <c r="B31" s="15">
        <v>60095</v>
      </c>
      <c r="C31" s="16" t="s">
        <v>11</v>
      </c>
      <c r="D31" s="20">
        <f>D32</f>
        <v>674550</v>
      </c>
      <c r="E31" s="20">
        <f>E32</f>
        <v>674550</v>
      </c>
      <c r="F31" s="20">
        <f>F32</f>
        <v>312554</v>
      </c>
      <c r="G31" s="64">
        <f t="shared" si="0"/>
        <v>46.335186420576676</v>
      </c>
      <c r="H31" s="72">
        <f t="shared" si="1"/>
        <v>1.0382159907398496</v>
      </c>
      <c r="I31" s="55"/>
    </row>
    <row r="32" spans="1:9" ht="15" customHeight="1">
      <c r="A32" s="24"/>
      <c r="B32" s="15"/>
      <c r="C32" s="16" t="s">
        <v>16</v>
      </c>
      <c r="D32" s="20">
        <v>674550</v>
      </c>
      <c r="E32" s="20">
        <v>674550</v>
      </c>
      <c r="F32" s="20">
        <v>312554</v>
      </c>
      <c r="G32" s="64">
        <f t="shared" si="0"/>
        <v>46.335186420576676</v>
      </c>
      <c r="H32" s="72">
        <f t="shared" si="1"/>
        <v>1.0382159907398496</v>
      </c>
      <c r="I32" s="55"/>
    </row>
    <row r="33" spans="1:9" ht="15" customHeight="1">
      <c r="A33" s="24"/>
      <c r="B33" s="15"/>
      <c r="C33" s="16" t="s">
        <v>210</v>
      </c>
      <c r="D33" s="20">
        <v>520305</v>
      </c>
      <c r="E33" s="20">
        <v>520305</v>
      </c>
      <c r="F33" s="20">
        <v>243837</v>
      </c>
      <c r="G33" s="64">
        <f t="shared" si="0"/>
        <v>46.86424308818866</v>
      </c>
      <c r="H33" s="72">
        <f t="shared" si="1"/>
        <v>0.8099575514440153</v>
      </c>
      <c r="I33" s="55"/>
    </row>
    <row r="34" spans="1:9" ht="15" customHeight="1">
      <c r="A34" s="24"/>
      <c r="B34" s="15"/>
      <c r="C34" s="16" t="s">
        <v>226</v>
      </c>
      <c r="D34" s="20">
        <v>2700</v>
      </c>
      <c r="E34" s="20">
        <v>2700</v>
      </c>
      <c r="F34" s="20">
        <v>214</v>
      </c>
      <c r="G34" s="64">
        <f t="shared" si="0"/>
        <v>7.9259259259259265</v>
      </c>
      <c r="H34" s="72">
        <f t="shared" si="1"/>
        <v>0.0007108474760147938</v>
      </c>
      <c r="I34" s="55"/>
    </row>
    <row r="35" spans="1:9" ht="15" customHeight="1">
      <c r="A35" s="24"/>
      <c r="B35" s="15"/>
      <c r="C35" s="16" t="s">
        <v>27</v>
      </c>
      <c r="D35" s="20">
        <v>0</v>
      </c>
      <c r="E35" s="20">
        <v>0</v>
      </c>
      <c r="F35" s="20">
        <v>0</v>
      </c>
      <c r="G35" s="64">
        <v>0</v>
      </c>
      <c r="H35" s="72">
        <f t="shared" si="1"/>
        <v>0</v>
      </c>
      <c r="I35" s="55"/>
    </row>
    <row r="36" spans="1:9" ht="15" customHeight="1">
      <c r="A36" s="23" t="s">
        <v>29</v>
      </c>
      <c r="B36" s="12"/>
      <c r="C36" s="13" t="s">
        <v>30</v>
      </c>
      <c r="D36" s="18">
        <f>D38</f>
        <v>106300</v>
      </c>
      <c r="E36" s="18">
        <f>E38</f>
        <v>150498</v>
      </c>
      <c r="F36" s="18">
        <f>F38</f>
        <v>98202</v>
      </c>
      <c r="G36" s="67">
        <f t="shared" si="0"/>
        <v>65.25136546665073</v>
      </c>
      <c r="H36" s="73">
        <f t="shared" si="1"/>
        <v>0.32619927027852696</v>
      </c>
      <c r="I36" s="55"/>
    </row>
    <row r="37" spans="1:9" ht="15" customHeight="1">
      <c r="A37" s="24"/>
      <c r="B37" s="15" t="s">
        <v>31</v>
      </c>
      <c r="C37" s="16" t="s">
        <v>32</v>
      </c>
      <c r="D37" s="20">
        <f>D38</f>
        <v>106300</v>
      </c>
      <c r="E37" s="20">
        <f>E38</f>
        <v>150498</v>
      </c>
      <c r="F37" s="20">
        <f>F38</f>
        <v>98202</v>
      </c>
      <c r="G37" s="64">
        <f t="shared" si="0"/>
        <v>65.25136546665073</v>
      </c>
      <c r="H37" s="72">
        <f t="shared" si="1"/>
        <v>0.32619927027852696</v>
      </c>
      <c r="I37" s="55"/>
    </row>
    <row r="38" spans="1:9" ht="15" customHeight="1">
      <c r="A38" s="24"/>
      <c r="B38" s="15"/>
      <c r="C38" s="16" t="s">
        <v>16</v>
      </c>
      <c r="D38" s="20">
        <v>106300</v>
      </c>
      <c r="E38" s="20">
        <v>150498</v>
      </c>
      <c r="F38" s="20">
        <v>98202</v>
      </c>
      <c r="G38" s="64">
        <f t="shared" si="0"/>
        <v>65.25136546665073</v>
      </c>
      <c r="H38" s="72">
        <f t="shared" si="1"/>
        <v>0.32619927027852696</v>
      </c>
      <c r="I38" s="55"/>
    </row>
    <row r="39" spans="1:9" ht="32.25" customHeight="1">
      <c r="A39" s="24"/>
      <c r="B39" s="15"/>
      <c r="C39" s="15" t="s">
        <v>229</v>
      </c>
      <c r="D39" s="20">
        <v>0</v>
      </c>
      <c r="E39" s="20">
        <v>44198</v>
      </c>
      <c r="F39" s="20">
        <v>12600</v>
      </c>
      <c r="G39" s="64">
        <f t="shared" si="0"/>
        <v>28.508077288565094</v>
      </c>
      <c r="H39" s="72">
        <f t="shared" si="1"/>
        <v>0.04185363643825421</v>
      </c>
      <c r="I39" s="55"/>
    </row>
    <row r="40" spans="1:9" ht="16.5" customHeight="1">
      <c r="A40" s="24"/>
      <c r="B40" s="15"/>
      <c r="C40" s="16" t="s">
        <v>209</v>
      </c>
      <c r="D40" s="20">
        <v>0</v>
      </c>
      <c r="E40" s="20">
        <v>13990</v>
      </c>
      <c r="F40" s="20">
        <v>12488</v>
      </c>
      <c r="G40" s="64">
        <f t="shared" si="0"/>
        <v>89.2637598284489</v>
      </c>
      <c r="H40" s="72">
        <f t="shared" si="1"/>
        <v>0.04148160411435862</v>
      </c>
      <c r="I40" s="55"/>
    </row>
    <row r="41" spans="1:9" ht="15" customHeight="1">
      <c r="A41" s="24"/>
      <c r="B41" s="15"/>
      <c r="C41" s="16" t="s">
        <v>199</v>
      </c>
      <c r="D41" s="20">
        <v>14000</v>
      </c>
      <c r="E41" s="20">
        <v>14000</v>
      </c>
      <c r="F41" s="20">
        <v>10000</v>
      </c>
      <c r="G41" s="64">
        <f t="shared" si="0"/>
        <v>71.42857142857143</v>
      </c>
      <c r="H41" s="72">
        <f t="shared" si="1"/>
        <v>0.03321717177639223</v>
      </c>
      <c r="I41" s="55"/>
    </row>
    <row r="42" spans="1:9" ht="15" customHeight="1">
      <c r="A42" s="23" t="s">
        <v>33</v>
      </c>
      <c r="B42" s="12"/>
      <c r="C42" s="13" t="s">
        <v>34</v>
      </c>
      <c r="D42" s="18">
        <f aca="true" t="shared" si="2" ref="D42:F43">D43</f>
        <v>150576</v>
      </c>
      <c r="E42" s="18">
        <f t="shared" si="2"/>
        <v>247750</v>
      </c>
      <c r="F42" s="18">
        <f t="shared" si="2"/>
        <v>83222</v>
      </c>
      <c r="G42" s="67">
        <f t="shared" si="0"/>
        <v>33.59112008072654</v>
      </c>
      <c r="H42" s="73">
        <f t="shared" si="1"/>
        <v>0.2764399469574914</v>
      </c>
      <c r="I42" s="55"/>
    </row>
    <row r="43" spans="1:9" ht="15" customHeight="1">
      <c r="A43" s="24"/>
      <c r="B43" s="15" t="s">
        <v>35</v>
      </c>
      <c r="C43" s="16" t="s">
        <v>36</v>
      </c>
      <c r="D43" s="20">
        <f t="shared" si="2"/>
        <v>150576</v>
      </c>
      <c r="E43" s="20">
        <f t="shared" si="2"/>
        <v>247750</v>
      </c>
      <c r="F43" s="20">
        <f t="shared" si="2"/>
        <v>83222</v>
      </c>
      <c r="G43" s="64">
        <f t="shared" si="0"/>
        <v>33.59112008072654</v>
      </c>
      <c r="H43" s="72">
        <f t="shared" si="1"/>
        <v>0.2764399469574914</v>
      </c>
      <c r="I43" s="55"/>
    </row>
    <row r="44" spans="1:9" ht="15" customHeight="1">
      <c r="A44" s="24"/>
      <c r="B44" s="15"/>
      <c r="C44" s="16" t="s">
        <v>16</v>
      </c>
      <c r="D44" s="20">
        <v>150576</v>
      </c>
      <c r="E44" s="20">
        <v>247750</v>
      </c>
      <c r="F44" s="20">
        <v>83222</v>
      </c>
      <c r="G44" s="64">
        <f t="shared" si="0"/>
        <v>33.59112008072654</v>
      </c>
      <c r="H44" s="72">
        <f t="shared" si="1"/>
        <v>0.2764399469574914</v>
      </c>
      <c r="I44" s="55"/>
    </row>
    <row r="45" spans="1:9" ht="15" customHeight="1">
      <c r="A45" s="24"/>
      <c r="B45" s="15"/>
      <c r="C45" s="16" t="s">
        <v>209</v>
      </c>
      <c r="D45" s="20">
        <v>7200</v>
      </c>
      <c r="E45" s="20">
        <v>7200</v>
      </c>
      <c r="F45" s="20">
        <v>3506</v>
      </c>
      <c r="G45" s="64">
        <f t="shared" si="0"/>
        <v>48.69444444444444</v>
      </c>
      <c r="H45" s="72">
        <f t="shared" si="1"/>
        <v>0.011645940424803115</v>
      </c>
      <c r="I45" s="55"/>
    </row>
    <row r="46" spans="1:9" ht="15" customHeight="1">
      <c r="A46" s="23" t="s">
        <v>37</v>
      </c>
      <c r="B46" s="12"/>
      <c r="C46" s="13" t="s">
        <v>38</v>
      </c>
      <c r="D46" s="18">
        <f>D47+D51+D53+D55</f>
        <v>1366832</v>
      </c>
      <c r="E46" s="18">
        <f>E47+E51+E53+E55</f>
        <v>1457287</v>
      </c>
      <c r="F46" s="18">
        <f>F47+F51+F53+F55</f>
        <v>642761</v>
      </c>
      <c r="G46" s="67">
        <f t="shared" si="0"/>
        <v>44.10668591704997</v>
      </c>
      <c r="H46" s="73">
        <f t="shared" si="1"/>
        <v>2.1350702548165645</v>
      </c>
      <c r="I46" s="55"/>
    </row>
    <row r="47" spans="1:9" ht="15" customHeight="1">
      <c r="A47" s="23"/>
      <c r="B47" s="15">
        <v>71012</v>
      </c>
      <c r="C47" s="16" t="s">
        <v>172</v>
      </c>
      <c r="D47" s="20">
        <f>D48</f>
        <v>962500</v>
      </c>
      <c r="E47" s="20">
        <f>E48</f>
        <v>962500</v>
      </c>
      <c r="F47" s="20">
        <f>F48</f>
        <v>458038</v>
      </c>
      <c r="G47" s="64">
        <f t="shared" si="0"/>
        <v>47.58836363636363</v>
      </c>
      <c r="H47" s="72">
        <f t="shared" si="1"/>
        <v>1.5214726926115145</v>
      </c>
      <c r="I47" s="55"/>
    </row>
    <row r="48" spans="1:9" ht="15" customHeight="1">
      <c r="A48" s="23"/>
      <c r="B48" s="12"/>
      <c r="C48" s="16" t="s">
        <v>16</v>
      </c>
      <c r="D48" s="20">
        <v>962500</v>
      </c>
      <c r="E48" s="20">
        <v>962500</v>
      </c>
      <c r="F48" s="20">
        <v>458038</v>
      </c>
      <c r="G48" s="64">
        <f t="shared" si="0"/>
        <v>47.58836363636363</v>
      </c>
      <c r="H48" s="72">
        <f t="shared" si="1"/>
        <v>1.5214726926115145</v>
      </c>
      <c r="I48" s="55"/>
    </row>
    <row r="49" spans="1:9" ht="15" customHeight="1">
      <c r="A49" s="23"/>
      <c r="B49" s="12"/>
      <c r="C49" s="16" t="s">
        <v>209</v>
      </c>
      <c r="D49" s="20">
        <v>771900</v>
      </c>
      <c r="E49" s="20">
        <v>771900</v>
      </c>
      <c r="F49" s="20">
        <v>367782</v>
      </c>
      <c r="G49" s="64">
        <f t="shared" si="0"/>
        <v>47.646327244461716</v>
      </c>
      <c r="H49" s="72">
        <f t="shared" si="1"/>
        <v>1.2216677870265087</v>
      </c>
      <c r="I49" s="55"/>
    </row>
    <row r="50" spans="1:9" ht="15" customHeight="1">
      <c r="A50" s="23"/>
      <c r="B50" s="12"/>
      <c r="C50" s="16" t="s">
        <v>226</v>
      </c>
      <c r="D50" s="20">
        <v>1100</v>
      </c>
      <c r="E50" s="20">
        <v>1100</v>
      </c>
      <c r="F50" s="20">
        <v>402</v>
      </c>
      <c r="G50" s="64">
        <f t="shared" si="0"/>
        <v>36.54545454545455</v>
      </c>
      <c r="H50" s="72">
        <f t="shared" si="1"/>
        <v>0.0013353303054109678</v>
      </c>
      <c r="I50" s="55"/>
    </row>
    <row r="51" spans="1:9" ht="15" customHeight="1">
      <c r="A51" s="24"/>
      <c r="B51" s="15" t="s">
        <v>39</v>
      </c>
      <c r="C51" s="16" t="s">
        <v>40</v>
      </c>
      <c r="D51" s="20">
        <f>D52</f>
        <v>40000</v>
      </c>
      <c r="E51" s="20">
        <f>E52</f>
        <v>90000</v>
      </c>
      <c r="F51" s="20">
        <v>0</v>
      </c>
      <c r="G51" s="64">
        <f t="shared" si="0"/>
        <v>0</v>
      </c>
      <c r="H51" s="72">
        <f t="shared" si="1"/>
        <v>0</v>
      </c>
      <c r="I51" s="55"/>
    </row>
    <row r="52" spans="1:9" ht="15" customHeight="1">
      <c r="A52" s="24"/>
      <c r="B52" s="15"/>
      <c r="C52" s="16" t="s">
        <v>16</v>
      </c>
      <c r="D52" s="20">
        <v>40000</v>
      </c>
      <c r="E52" s="20">
        <v>90000</v>
      </c>
      <c r="F52" s="20">
        <v>0</v>
      </c>
      <c r="G52" s="64">
        <f t="shared" si="0"/>
        <v>0</v>
      </c>
      <c r="H52" s="72">
        <f t="shared" si="1"/>
        <v>0</v>
      </c>
      <c r="I52" s="55"/>
    </row>
    <row r="53" spans="1:9" ht="15" customHeight="1">
      <c r="A53" s="24"/>
      <c r="B53" s="15" t="s">
        <v>41</v>
      </c>
      <c r="C53" s="16" t="s">
        <v>42</v>
      </c>
      <c r="D53" s="20">
        <f>D54</f>
        <v>10568</v>
      </c>
      <c r="E53" s="20">
        <f>E54</f>
        <v>50568</v>
      </c>
      <c r="F53" s="20">
        <v>0</v>
      </c>
      <c r="G53" s="64">
        <f t="shared" si="0"/>
        <v>0</v>
      </c>
      <c r="H53" s="72">
        <f t="shared" si="1"/>
        <v>0</v>
      </c>
      <c r="I53" s="55"/>
    </row>
    <row r="54" spans="1:9" ht="15" customHeight="1">
      <c r="A54" s="24"/>
      <c r="B54" s="15"/>
      <c r="C54" s="16" t="s">
        <v>16</v>
      </c>
      <c r="D54" s="20">
        <v>10568</v>
      </c>
      <c r="E54" s="20">
        <v>50568</v>
      </c>
      <c r="F54" s="20">
        <v>0</v>
      </c>
      <c r="G54" s="64">
        <f t="shared" si="0"/>
        <v>0</v>
      </c>
      <c r="H54" s="72">
        <f t="shared" si="1"/>
        <v>0</v>
      </c>
      <c r="I54" s="55"/>
    </row>
    <row r="55" spans="1:9" ht="15" customHeight="1">
      <c r="A55" s="24"/>
      <c r="B55" s="15" t="s">
        <v>43</v>
      </c>
      <c r="C55" s="16" t="s">
        <v>44</v>
      </c>
      <c r="D55" s="20">
        <f>D56</f>
        <v>353764</v>
      </c>
      <c r="E55" s="20">
        <f>E56</f>
        <v>354219</v>
      </c>
      <c r="F55" s="20">
        <f>F56</f>
        <v>184723</v>
      </c>
      <c r="G55" s="64">
        <f t="shared" si="0"/>
        <v>52.149376515658396</v>
      </c>
      <c r="H55" s="72">
        <f t="shared" si="1"/>
        <v>0.6135975622050502</v>
      </c>
      <c r="I55" s="55"/>
    </row>
    <row r="56" spans="1:9" ht="15" customHeight="1">
      <c r="A56" s="24"/>
      <c r="B56" s="15"/>
      <c r="C56" s="16" t="s">
        <v>45</v>
      </c>
      <c r="D56" s="20">
        <v>353764</v>
      </c>
      <c r="E56" s="20">
        <v>354219</v>
      </c>
      <c r="F56" s="20">
        <v>184723</v>
      </c>
      <c r="G56" s="64">
        <f t="shared" si="0"/>
        <v>52.149376515658396</v>
      </c>
      <c r="H56" s="72">
        <f t="shared" si="1"/>
        <v>0.6135975622050502</v>
      </c>
      <c r="I56" s="55"/>
    </row>
    <row r="57" spans="1:9" ht="15" customHeight="1">
      <c r="A57" s="24"/>
      <c r="B57" s="15"/>
      <c r="C57" s="16" t="s">
        <v>211</v>
      </c>
      <c r="D57" s="20">
        <v>287372</v>
      </c>
      <c r="E57" s="20">
        <v>287372</v>
      </c>
      <c r="F57" s="20">
        <v>145542</v>
      </c>
      <c r="G57" s="64">
        <f t="shared" si="0"/>
        <v>50.64585276227329</v>
      </c>
      <c r="H57" s="72">
        <f t="shared" si="1"/>
        <v>0.48344936146796785</v>
      </c>
      <c r="I57" s="55"/>
    </row>
    <row r="58" spans="1:9" ht="15" customHeight="1">
      <c r="A58" s="23" t="s">
        <v>47</v>
      </c>
      <c r="B58" s="12"/>
      <c r="C58" s="13" t="s">
        <v>48</v>
      </c>
      <c r="D58" s="18">
        <f>D59+D64+D67+D76+D81+D72</f>
        <v>8395636</v>
      </c>
      <c r="E58" s="18">
        <f>E59+E64+E67+E76+E81+E72</f>
        <v>8460404</v>
      </c>
      <c r="F58" s="18">
        <f>F59+F64+F67+F76+F81+F72</f>
        <v>4087456</v>
      </c>
      <c r="G58" s="67">
        <f t="shared" si="0"/>
        <v>48.31277560740598</v>
      </c>
      <c r="H58" s="73">
        <f t="shared" si="1"/>
        <v>13.577372808044508</v>
      </c>
      <c r="I58" s="55"/>
    </row>
    <row r="59" spans="1:9" ht="15" customHeight="1">
      <c r="A59" s="24"/>
      <c r="B59" s="15" t="s">
        <v>49</v>
      </c>
      <c r="C59" s="16" t="s">
        <v>50</v>
      </c>
      <c r="D59" s="20">
        <f>D60</f>
        <v>597259</v>
      </c>
      <c r="E59" s="20">
        <f>E60+E63</f>
        <v>604459</v>
      </c>
      <c r="F59" s="20">
        <f>F60+F63</f>
        <v>310098</v>
      </c>
      <c r="G59" s="64">
        <f t="shared" si="0"/>
        <v>51.30174254994962</v>
      </c>
      <c r="H59" s="72">
        <f t="shared" si="1"/>
        <v>1.0300578533515676</v>
      </c>
      <c r="I59" s="55"/>
    </row>
    <row r="60" spans="1:9" ht="15" customHeight="1">
      <c r="A60" s="24"/>
      <c r="B60" s="15"/>
      <c r="C60" s="16" t="s">
        <v>51</v>
      </c>
      <c r="D60" s="20">
        <v>597259</v>
      </c>
      <c r="E60" s="20">
        <v>597259</v>
      </c>
      <c r="F60" s="20">
        <v>303078</v>
      </c>
      <c r="G60" s="64">
        <f t="shared" si="0"/>
        <v>50.744819249270414</v>
      </c>
      <c r="H60" s="72">
        <f t="shared" si="1"/>
        <v>1.0067393987645403</v>
      </c>
      <c r="I60" s="55"/>
    </row>
    <row r="61" spans="1:9" ht="15" customHeight="1">
      <c r="A61" s="24"/>
      <c r="B61" s="15"/>
      <c r="C61" s="16" t="s">
        <v>212</v>
      </c>
      <c r="D61" s="20">
        <v>529709</v>
      </c>
      <c r="E61" s="20">
        <v>529709</v>
      </c>
      <c r="F61" s="20">
        <v>269488</v>
      </c>
      <c r="G61" s="64">
        <f t="shared" si="0"/>
        <v>50.87472555686235</v>
      </c>
      <c r="H61" s="72">
        <f t="shared" si="1"/>
        <v>0.8951629187676389</v>
      </c>
      <c r="I61" s="55"/>
    </row>
    <row r="62" spans="1:9" ht="15" customHeight="1">
      <c r="A62" s="24"/>
      <c r="B62" s="15"/>
      <c r="C62" s="16" t="s">
        <v>226</v>
      </c>
      <c r="D62" s="20">
        <v>1500</v>
      </c>
      <c r="E62" s="20">
        <v>1500</v>
      </c>
      <c r="F62" s="20">
        <v>0</v>
      </c>
      <c r="G62" s="64">
        <f t="shared" si="0"/>
        <v>0</v>
      </c>
      <c r="H62" s="72">
        <f t="shared" si="1"/>
        <v>0</v>
      </c>
      <c r="I62" s="55"/>
    </row>
    <row r="63" spans="1:9" ht="15" customHeight="1">
      <c r="A63" s="24"/>
      <c r="B63" s="15"/>
      <c r="C63" s="16" t="s">
        <v>27</v>
      </c>
      <c r="D63" s="20">
        <v>0</v>
      </c>
      <c r="E63" s="20">
        <v>7200</v>
      </c>
      <c r="F63" s="20">
        <v>7020</v>
      </c>
      <c r="G63" s="64">
        <f t="shared" si="0"/>
        <v>97.5</v>
      </c>
      <c r="H63" s="72">
        <f t="shared" si="1"/>
        <v>0.023318454587027346</v>
      </c>
      <c r="I63" s="55"/>
    </row>
    <row r="64" spans="1:9" ht="15" customHeight="1">
      <c r="A64" s="24"/>
      <c r="B64" s="15" t="s">
        <v>53</v>
      </c>
      <c r="C64" s="16" t="s">
        <v>54</v>
      </c>
      <c r="D64" s="20">
        <f>D65</f>
        <v>388700</v>
      </c>
      <c r="E64" s="20">
        <f>E65</f>
        <v>388700</v>
      </c>
      <c r="F64" s="20">
        <f>F65</f>
        <v>185750</v>
      </c>
      <c r="G64" s="64">
        <f t="shared" si="0"/>
        <v>47.7874967841523</v>
      </c>
      <c r="H64" s="72">
        <f t="shared" si="1"/>
        <v>0.6170089657464857</v>
      </c>
      <c r="I64" s="55"/>
    </row>
    <row r="65" spans="1:9" ht="15" customHeight="1">
      <c r="A65" s="24"/>
      <c r="B65" s="15"/>
      <c r="C65" s="16" t="s">
        <v>16</v>
      </c>
      <c r="D65" s="20">
        <v>388700</v>
      </c>
      <c r="E65" s="20">
        <v>388700</v>
      </c>
      <c r="F65" s="20">
        <v>185750</v>
      </c>
      <c r="G65" s="64">
        <f t="shared" si="0"/>
        <v>47.7874967841523</v>
      </c>
      <c r="H65" s="72">
        <f t="shared" si="1"/>
        <v>0.6170089657464857</v>
      </c>
      <c r="I65" s="55"/>
    </row>
    <row r="66" spans="1:9" ht="15" customHeight="1">
      <c r="A66" s="24"/>
      <c r="B66" s="15"/>
      <c r="C66" s="16" t="s">
        <v>234</v>
      </c>
      <c r="D66" s="20">
        <v>338000</v>
      </c>
      <c r="E66" s="20">
        <v>338000</v>
      </c>
      <c r="F66" s="20">
        <v>164566</v>
      </c>
      <c r="G66" s="64">
        <f t="shared" si="0"/>
        <v>48.688165680473375</v>
      </c>
      <c r="H66" s="72">
        <f t="shared" si="1"/>
        <v>0.5466417090553763</v>
      </c>
      <c r="I66" s="55"/>
    </row>
    <row r="67" spans="1:9" ht="15" customHeight="1">
      <c r="A67" s="24"/>
      <c r="B67" s="15" t="s">
        <v>56</v>
      </c>
      <c r="C67" s="16" t="s">
        <v>57</v>
      </c>
      <c r="D67" s="20">
        <f>D68+D70</f>
        <v>6906077</v>
      </c>
      <c r="E67" s="20">
        <f>E68+E70</f>
        <v>6922277</v>
      </c>
      <c r="F67" s="20">
        <f>F68+F70</f>
        <v>3290523</v>
      </c>
      <c r="G67" s="64">
        <f t="shared" si="0"/>
        <v>47.535269102926684</v>
      </c>
      <c r="H67" s="72">
        <f t="shared" si="1"/>
        <v>10.930186772516949</v>
      </c>
      <c r="I67" s="55"/>
    </row>
    <row r="68" spans="1:9" ht="15" customHeight="1">
      <c r="A68" s="24"/>
      <c r="B68" s="15"/>
      <c r="C68" s="16" t="s">
        <v>16</v>
      </c>
      <c r="D68" s="20">
        <v>6781827</v>
      </c>
      <c r="E68" s="20">
        <v>6767027</v>
      </c>
      <c r="F68" s="20">
        <v>3261884</v>
      </c>
      <c r="G68" s="64">
        <f t="shared" si="0"/>
        <v>48.20261541737605</v>
      </c>
      <c r="H68" s="72">
        <f t="shared" si="1"/>
        <v>10.83505611426654</v>
      </c>
      <c r="I68" s="55"/>
    </row>
    <row r="69" spans="1:9" ht="15" customHeight="1">
      <c r="A69" s="24"/>
      <c r="B69" s="15"/>
      <c r="C69" s="16" t="s">
        <v>209</v>
      </c>
      <c r="D69" s="20">
        <v>5237227</v>
      </c>
      <c r="E69" s="20">
        <v>5237227</v>
      </c>
      <c r="F69" s="20">
        <v>2542364</v>
      </c>
      <c r="G69" s="64">
        <f t="shared" si="0"/>
        <v>48.544086402976234</v>
      </c>
      <c r="H69" s="72">
        <f t="shared" si="1"/>
        <v>8.445014170611566</v>
      </c>
      <c r="I69" s="55"/>
    </row>
    <row r="70" spans="1:9" ht="15" customHeight="1">
      <c r="A70" s="24"/>
      <c r="B70" s="15"/>
      <c r="C70" s="16" t="s">
        <v>27</v>
      </c>
      <c r="D70" s="20">
        <v>124250</v>
      </c>
      <c r="E70" s="20">
        <v>155250</v>
      </c>
      <c r="F70" s="20">
        <v>28639</v>
      </c>
      <c r="G70" s="64">
        <f t="shared" si="0"/>
        <v>18.447020933977456</v>
      </c>
      <c r="H70" s="72">
        <f t="shared" si="1"/>
        <v>0.09513065825040971</v>
      </c>
      <c r="I70" s="55"/>
    </row>
    <row r="71" spans="1:9" ht="15" customHeight="1">
      <c r="A71" s="24"/>
      <c r="B71" s="15"/>
      <c r="C71" s="16" t="s">
        <v>226</v>
      </c>
      <c r="D71" s="20">
        <v>7000</v>
      </c>
      <c r="E71" s="20">
        <v>7000</v>
      </c>
      <c r="F71" s="20">
        <v>1866</v>
      </c>
      <c r="G71" s="64">
        <f t="shared" si="0"/>
        <v>26.65714285714286</v>
      </c>
      <c r="H71" s="72">
        <f t="shared" si="1"/>
        <v>0.0061983242534747905</v>
      </c>
      <c r="I71" s="55"/>
    </row>
    <row r="72" spans="1:9" ht="15" customHeight="1">
      <c r="A72" s="24"/>
      <c r="B72" s="15">
        <v>75045</v>
      </c>
      <c r="C72" s="16" t="s">
        <v>239</v>
      </c>
      <c r="D72" s="20">
        <f>D73</f>
        <v>49000</v>
      </c>
      <c r="E72" s="20">
        <f>E73</f>
        <v>49000</v>
      </c>
      <c r="F72" s="20">
        <f>F73</f>
        <v>35473</v>
      </c>
      <c r="G72" s="64">
        <f t="shared" si="0"/>
        <v>72.39387755102041</v>
      </c>
      <c r="H72" s="72">
        <f t="shared" si="1"/>
        <v>0.11783127344239616</v>
      </c>
      <c r="I72" s="55"/>
    </row>
    <row r="73" spans="1:9" ht="15" customHeight="1">
      <c r="A73" s="24"/>
      <c r="B73" s="15"/>
      <c r="C73" s="16" t="s">
        <v>58</v>
      </c>
      <c r="D73" s="20">
        <v>49000</v>
      </c>
      <c r="E73" s="20">
        <v>49000</v>
      </c>
      <c r="F73" s="20">
        <v>35473</v>
      </c>
      <c r="G73" s="64">
        <f t="shared" si="0"/>
        <v>72.39387755102041</v>
      </c>
      <c r="H73" s="72">
        <f aca="true" t="shared" si="3" ref="H73:H136">SUM((F73/30104911)*100)</f>
        <v>0.11783127344239616</v>
      </c>
      <c r="I73" s="55"/>
    </row>
    <row r="74" spans="1:9" ht="15" customHeight="1">
      <c r="A74" s="24"/>
      <c r="B74" s="15"/>
      <c r="C74" s="15" t="s">
        <v>209</v>
      </c>
      <c r="D74" s="20">
        <v>15882</v>
      </c>
      <c r="E74" s="20">
        <v>15882</v>
      </c>
      <c r="F74" s="20">
        <v>14271</v>
      </c>
      <c r="G74" s="64">
        <f t="shared" si="0"/>
        <v>89.8564412542501</v>
      </c>
      <c r="H74" s="72">
        <f t="shared" si="3"/>
        <v>0.04740422584208935</v>
      </c>
      <c r="I74" s="55"/>
    </row>
    <row r="75" spans="1:9" ht="15" customHeight="1">
      <c r="A75" s="24"/>
      <c r="B75" s="15"/>
      <c r="C75" s="16" t="s">
        <v>226</v>
      </c>
      <c r="D75" s="20">
        <v>15600</v>
      </c>
      <c r="E75" s="20">
        <v>15600</v>
      </c>
      <c r="F75" s="20">
        <v>10500</v>
      </c>
      <c r="G75" s="64">
        <f aca="true" t="shared" si="4" ref="G75:G139">F75/E75*100</f>
        <v>67.3076923076923</v>
      </c>
      <c r="H75" s="72">
        <f t="shared" si="3"/>
        <v>0.03487803036521184</v>
      </c>
      <c r="I75" s="55"/>
    </row>
    <row r="76" spans="1:12" ht="15" customHeight="1">
      <c r="A76" s="24"/>
      <c r="B76" s="15">
        <v>75075</v>
      </c>
      <c r="C76" s="16" t="s">
        <v>59</v>
      </c>
      <c r="D76" s="20">
        <f>D77</f>
        <v>224300</v>
      </c>
      <c r="E76" s="20">
        <f>E77</f>
        <v>228168</v>
      </c>
      <c r="F76" s="20">
        <f>F77</f>
        <v>137195</v>
      </c>
      <c r="G76" s="64">
        <f t="shared" si="4"/>
        <v>60.128940079239854</v>
      </c>
      <c r="H76" s="72">
        <f t="shared" si="3"/>
        <v>0.4557229881862132</v>
      </c>
      <c r="I76" s="55"/>
      <c r="K76" s="61"/>
      <c r="L76" s="9"/>
    </row>
    <row r="77" spans="1:12" ht="15" customHeight="1">
      <c r="A77" s="24"/>
      <c r="B77" s="15"/>
      <c r="C77" s="16" t="s">
        <v>58</v>
      </c>
      <c r="D77" s="20">
        <v>224300</v>
      </c>
      <c r="E77" s="20">
        <v>228168</v>
      </c>
      <c r="F77" s="20">
        <v>137195</v>
      </c>
      <c r="G77" s="64">
        <f t="shared" si="4"/>
        <v>60.128940079239854</v>
      </c>
      <c r="H77" s="72">
        <f t="shared" si="3"/>
        <v>0.4557229881862132</v>
      </c>
      <c r="I77" s="55"/>
      <c r="K77" s="61"/>
      <c r="L77" s="9"/>
    </row>
    <row r="78" spans="1:12" ht="15" customHeight="1">
      <c r="A78" s="24"/>
      <c r="B78" s="15"/>
      <c r="C78" s="15" t="s">
        <v>209</v>
      </c>
      <c r="D78" s="20"/>
      <c r="E78" s="20">
        <v>6300</v>
      </c>
      <c r="F78" s="20">
        <v>2396</v>
      </c>
      <c r="G78" s="64">
        <f t="shared" si="4"/>
        <v>38.03174603174603</v>
      </c>
      <c r="H78" s="72">
        <f t="shared" si="3"/>
        <v>0.007958834357623578</v>
      </c>
      <c r="I78" s="55"/>
      <c r="K78" s="61"/>
      <c r="L78" s="9"/>
    </row>
    <row r="79" spans="1:12" ht="31.5" customHeight="1">
      <c r="A79" s="24"/>
      <c r="B79" s="15"/>
      <c r="C79" s="15" t="s">
        <v>229</v>
      </c>
      <c r="D79" s="20">
        <v>63000</v>
      </c>
      <c r="E79" s="20">
        <v>74368</v>
      </c>
      <c r="F79" s="20">
        <v>61378</v>
      </c>
      <c r="G79" s="64">
        <f t="shared" si="4"/>
        <v>82.53280981067125</v>
      </c>
      <c r="H79" s="72">
        <f t="shared" si="3"/>
        <v>0.20388035692914022</v>
      </c>
      <c r="I79" s="55"/>
      <c r="K79" s="61"/>
      <c r="L79" s="9"/>
    </row>
    <row r="80" spans="1:12" ht="17.25" customHeight="1">
      <c r="A80" s="24"/>
      <c r="B80" s="15"/>
      <c r="C80" s="16" t="s">
        <v>27</v>
      </c>
      <c r="D80" s="20">
        <v>0</v>
      </c>
      <c r="E80" s="20">
        <v>0</v>
      </c>
      <c r="F80" s="20">
        <v>0</v>
      </c>
      <c r="G80" s="64">
        <v>0</v>
      </c>
      <c r="H80" s="72">
        <f t="shared" si="3"/>
        <v>0</v>
      </c>
      <c r="I80" s="55"/>
      <c r="K80" s="61"/>
      <c r="L80" s="9"/>
    </row>
    <row r="81" spans="1:12" ht="15" customHeight="1">
      <c r="A81" s="24"/>
      <c r="B81" s="15" t="s">
        <v>60</v>
      </c>
      <c r="C81" s="16" t="s">
        <v>11</v>
      </c>
      <c r="D81" s="20">
        <f>D82</f>
        <v>230300</v>
      </c>
      <c r="E81" s="20">
        <f>E82</f>
        <v>267800</v>
      </c>
      <c r="F81" s="20">
        <f>F82</f>
        <v>128417</v>
      </c>
      <c r="G81" s="64">
        <f t="shared" si="4"/>
        <v>47.95257654966393</v>
      </c>
      <c r="H81" s="72">
        <f t="shared" si="3"/>
        <v>0.42656495480089607</v>
      </c>
      <c r="I81" s="55"/>
      <c r="K81" s="61"/>
      <c r="L81" s="9"/>
    </row>
    <row r="82" spans="1:12" ht="15" customHeight="1">
      <c r="A82" s="24"/>
      <c r="B82" s="15"/>
      <c r="C82" s="16" t="s">
        <v>16</v>
      </c>
      <c r="D82" s="20">
        <v>230300</v>
      </c>
      <c r="E82" s="20">
        <v>267800</v>
      </c>
      <c r="F82" s="20">
        <v>128417</v>
      </c>
      <c r="G82" s="64">
        <f t="shared" si="4"/>
        <v>47.95257654966393</v>
      </c>
      <c r="H82" s="72">
        <f t="shared" si="3"/>
        <v>0.42656495480089607</v>
      </c>
      <c r="I82" s="55"/>
      <c r="K82" s="61"/>
      <c r="L82" s="9"/>
    </row>
    <row r="83" spans="1:12" ht="15" customHeight="1">
      <c r="A83" s="24"/>
      <c r="B83" s="15"/>
      <c r="C83" s="16" t="s">
        <v>226</v>
      </c>
      <c r="D83" s="20">
        <v>18600</v>
      </c>
      <c r="E83" s="20">
        <v>18600</v>
      </c>
      <c r="F83" s="20">
        <v>9281</v>
      </c>
      <c r="G83" s="64">
        <f t="shared" si="4"/>
        <v>49.89784946236559</v>
      </c>
      <c r="H83" s="72">
        <f t="shared" si="3"/>
        <v>0.03082885712566963</v>
      </c>
      <c r="I83" s="55"/>
      <c r="K83" s="61"/>
      <c r="L83" s="9"/>
    </row>
    <row r="84" spans="1:12" ht="15" customHeight="1">
      <c r="A84" s="24">
        <v>752</v>
      </c>
      <c r="B84" s="15"/>
      <c r="C84" s="65" t="s">
        <v>62</v>
      </c>
      <c r="D84" s="66">
        <f>D85</f>
        <v>1000</v>
      </c>
      <c r="E84" s="66">
        <f>E85</f>
        <v>1000</v>
      </c>
      <c r="F84" s="66">
        <f>F85</f>
        <v>385</v>
      </c>
      <c r="G84" s="67">
        <f t="shared" si="4"/>
        <v>38.5</v>
      </c>
      <c r="H84" s="73">
        <f t="shared" si="3"/>
        <v>0.0012788611133911008</v>
      </c>
      <c r="I84" s="55"/>
      <c r="K84" s="61"/>
      <c r="L84" s="9"/>
    </row>
    <row r="85" spans="1:12" ht="15" customHeight="1">
      <c r="A85" s="24"/>
      <c r="B85" s="15">
        <v>75212</v>
      </c>
      <c r="C85" s="16" t="s">
        <v>64</v>
      </c>
      <c r="D85" s="20">
        <v>1000</v>
      </c>
      <c r="E85" s="20">
        <v>1000</v>
      </c>
      <c r="F85" s="20">
        <f>F86</f>
        <v>385</v>
      </c>
      <c r="G85" s="64">
        <f t="shared" si="4"/>
        <v>38.5</v>
      </c>
      <c r="H85" s="72">
        <f t="shared" si="3"/>
        <v>0.0012788611133911008</v>
      </c>
      <c r="I85" s="55"/>
      <c r="K85" s="61"/>
      <c r="L85" s="9"/>
    </row>
    <row r="86" spans="1:12" ht="15" customHeight="1">
      <c r="A86" s="24"/>
      <c r="B86" s="15"/>
      <c r="C86" s="16" t="s">
        <v>58</v>
      </c>
      <c r="D86" s="20">
        <v>1000</v>
      </c>
      <c r="E86" s="20">
        <v>1000</v>
      </c>
      <c r="F86" s="20">
        <v>385</v>
      </c>
      <c r="G86" s="64">
        <f t="shared" si="4"/>
        <v>38.5</v>
      </c>
      <c r="H86" s="72">
        <f t="shared" si="3"/>
        <v>0.0012788611133911008</v>
      </c>
      <c r="I86" s="55"/>
      <c r="K86" s="61"/>
      <c r="L86" s="9"/>
    </row>
    <row r="87" spans="1:12" ht="15" customHeight="1">
      <c r="A87" s="23" t="s">
        <v>65</v>
      </c>
      <c r="B87" s="12"/>
      <c r="C87" s="13" t="s">
        <v>66</v>
      </c>
      <c r="D87" s="18">
        <f>D88+D90+D92+D94</f>
        <v>25000</v>
      </c>
      <c r="E87" s="18">
        <f>E88+E90+E92+E94</f>
        <v>54523</v>
      </c>
      <c r="F87" s="18">
        <f>F88+F90+F92+F94</f>
        <v>35738</v>
      </c>
      <c r="G87" s="67">
        <f t="shared" si="4"/>
        <v>65.54665003759881</v>
      </c>
      <c r="H87" s="73">
        <f t="shared" si="3"/>
        <v>0.11871152849447054</v>
      </c>
      <c r="I87" s="55"/>
      <c r="K87" s="61"/>
      <c r="L87" s="9"/>
    </row>
    <row r="88" spans="1:12" ht="15" customHeight="1">
      <c r="A88" s="23"/>
      <c r="B88" s="38">
        <v>75414</v>
      </c>
      <c r="C88" s="39" t="s">
        <v>191</v>
      </c>
      <c r="D88" s="20">
        <f>D89</f>
        <v>3000</v>
      </c>
      <c r="E88" s="20">
        <f>E89</f>
        <v>3000</v>
      </c>
      <c r="F88" s="20">
        <v>0</v>
      </c>
      <c r="G88" s="64">
        <f t="shared" si="4"/>
        <v>0</v>
      </c>
      <c r="H88" s="72">
        <f t="shared" si="3"/>
        <v>0</v>
      </c>
      <c r="I88" s="55"/>
      <c r="K88" s="61"/>
      <c r="L88" s="9"/>
    </row>
    <row r="89" spans="1:12" ht="15" customHeight="1">
      <c r="A89" s="23"/>
      <c r="B89" s="12"/>
      <c r="C89" s="16" t="s">
        <v>58</v>
      </c>
      <c r="D89" s="20">
        <v>3000</v>
      </c>
      <c r="E89" s="20">
        <v>3000</v>
      </c>
      <c r="F89" s="20">
        <v>0</v>
      </c>
      <c r="G89" s="64">
        <f t="shared" si="4"/>
        <v>0</v>
      </c>
      <c r="H89" s="72">
        <f t="shared" si="3"/>
        <v>0</v>
      </c>
      <c r="I89" s="55"/>
      <c r="K89" s="61"/>
      <c r="L89" s="9"/>
    </row>
    <row r="90" spans="1:12" ht="15" customHeight="1">
      <c r="A90" s="24"/>
      <c r="B90" s="15" t="s">
        <v>68</v>
      </c>
      <c r="C90" s="16" t="s">
        <v>69</v>
      </c>
      <c r="D90" s="20">
        <f>D91</f>
        <v>4750</v>
      </c>
      <c r="E90" s="20">
        <f>E91</f>
        <v>4750</v>
      </c>
      <c r="F90" s="20">
        <v>0</v>
      </c>
      <c r="G90" s="64">
        <f t="shared" si="4"/>
        <v>0</v>
      </c>
      <c r="H90" s="72">
        <f t="shared" si="3"/>
        <v>0</v>
      </c>
      <c r="I90" s="55"/>
      <c r="K90" s="61"/>
      <c r="L90" s="9"/>
    </row>
    <row r="91" spans="1:12" ht="15" customHeight="1">
      <c r="A91" s="24"/>
      <c r="B91" s="15"/>
      <c r="C91" s="16" t="s">
        <v>58</v>
      </c>
      <c r="D91" s="20">
        <v>4750</v>
      </c>
      <c r="E91" s="20">
        <v>4750</v>
      </c>
      <c r="F91" s="20">
        <v>0</v>
      </c>
      <c r="G91" s="64">
        <f t="shared" si="4"/>
        <v>0</v>
      </c>
      <c r="H91" s="72">
        <f t="shared" si="3"/>
        <v>0</v>
      </c>
      <c r="I91" s="55"/>
      <c r="K91" s="61"/>
      <c r="L91" s="9"/>
    </row>
    <row r="92" spans="1:12" ht="15" customHeight="1">
      <c r="A92" s="24"/>
      <c r="B92" s="15">
        <v>75421</v>
      </c>
      <c r="C92" s="16" t="s">
        <v>203</v>
      </c>
      <c r="D92" s="20">
        <f>D93</f>
        <v>1850</v>
      </c>
      <c r="E92" s="20">
        <f>E93</f>
        <v>1850</v>
      </c>
      <c r="F92" s="20">
        <v>0</v>
      </c>
      <c r="G92" s="64">
        <f t="shared" si="4"/>
        <v>0</v>
      </c>
      <c r="H92" s="72">
        <f t="shared" si="3"/>
        <v>0</v>
      </c>
      <c r="I92" s="55"/>
      <c r="K92" s="61"/>
      <c r="L92" s="9"/>
    </row>
    <row r="93" spans="1:12" ht="15" customHeight="1">
      <c r="A93" s="24"/>
      <c r="B93" s="15"/>
      <c r="C93" s="16" t="s">
        <v>58</v>
      </c>
      <c r="D93" s="20">
        <v>1850</v>
      </c>
      <c r="E93" s="20">
        <v>1850</v>
      </c>
      <c r="F93" s="20">
        <v>0</v>
      </c>
      <c r="G93" s="64">
        <f t="shared" si="4"/>
        <v>0</v>
      </c>
      <c r="H93" s="72">
        <f t="shared" si="3"/>
        <v>0</v>
      </c>
      <c r="I93" s="55"/>
      <c r="K93" s="61"/>
      <c r="L93" s="9"/>
    </row>
    <row r="94" spans="1:12" ht="15" customHeight="1">
      <c r="A94" s="24"/>
      <c r="B94" s="15" t="s">
        <v>70</v>
      </c>
      <c r="C94" s="16" t="s">
        <v>11</v>
      </c>
      <c r="D94" s="20">
        <f>D95+D96</f>
        <v>15400</v>
      </c>
      <c r="E94" s="20">
        <f>E95</f>
        <v>44923</v>
      </c>
      <c r="F94" s="20">
        <f>F95</f>
        <v>35738</v>
      </c>
      <c r="G94" s="64">
        <f t="shared" si="4"/>
        <v>79.5539033457249</v>
      </c>
      <c r="H94" s="72">
        <f t="shared" si="3"/>
        <v>0.11871152849447054</v>
      </c>
      <c r="I94" s="55"/>
      <c r="K94" s="61"/>
      <c r="L94" s="9"/>
    </row>
    <row r="95" spans="1:12" ht="15" customHeight="1">
      <c r="A95" s="24"/>
      <c r="B95" s="15"/>
      <c r="C95" s="16" t="s">
        <v>58</v>
      </c>
      <c r="D95" s="20">
        <v>15400</v>
      </c>
      <c r="E95" s="20">
        <v>44923</v>
      </c>
      <c r="F95" s="20">
        <v>35738</v>
      </c>
      <c r="G95" s="64">
        <f t="shared" si="4"/>
        <v>79.5539033457249</v>
      </c>
      <c r="H95" s="72">
        <f t="shared" si="3"/>
        <v>0.11871152849447054</v>
      </c>
      <c r="I95" s="55"/>
      <c r="K95" s="61"/>
      <c r="L95" s="9"/>
    </row>
    <row r="96" spans="1:12" ht="36" customHeight="1">
      <c r="A96" s="24"/>
      <c r="B96" s="15"/>
      <c r="C96" s="15" t="s">
        <v>229</v>
      </c>
      <c r="D96" s="20">
        <v>0</v>
      </c>
      <c r="E96" s="20">
        <v>29521</v>
      </c>
      <c r="F96" s="20">
        <v>28455</v>
      </c>
      <c r="G96" s="64">
        <f t="shared" si="4"/>
        <v>96.3890112123573</v>
      </c>
      <c r="H96" s="72">
        <f t="shared" si="3"/>
        <v>0.09451946228972409</v>
      </c>
      <c r="I96" s="55"/>
      <c r="K96" s="61"/>
      <c r="L96" s="9"/>
    </row>
    <row r="97" spans="1:12" ht="15" customHeight="1">
      <c r="A97" s="23" t="s">
        <v>71</v>
      </c>
      <c r="B97" s="12"/>
      <c r="C97" s="13" t="s">
        <v>72</v>
      </c>
      <c r="D97" s="18">
        <f aca="true" t="shared" si="5" ref="D97:F98">D98</f>
        <v>670200</v>
      </c>
      <c r="E97" s="18">
        <f t="shared" si="5"/>
        <v>670200</v>
      </c>
      <c r="F97" s="18">
        <f t="shared" si="5"/>
        <v>335717</v>
      </c>
      <c r="G97" s="67">
        <f t="shared" si="4"/>
        <v>50.09206207102358</v>
      </c>
      <c r="H97" s="73">
        <f t="shared" si="3"/>
        <v>1.115156925725507</v>
      </c>
      <c r="I97" s="55"/>
      <c r="K97" s="61"/>
      <c r="L97" s="9"/>
    </row>
    <row r="98" spans="1:12" ht="30.75" customHeight="1">
      <c r="A98" s="24"/>
      <c r="B98" s="15" t="s">
        <v>73</v>
      </c>
      <c r="C98" s="16" t="s">
        <v>171</v>
      </c>
      <c r="D98" s="20">
        <f t="shared" si="5"/>
        <v>670200</v>
      </c>
      <c r="E98" s="20">
        <f t="shared" si="5"/>
        <v>670200</v>
      </c>
      <c r="F98" s="20">
        <f t="shared" si="5"/>
        <v>335717</v>
      </c>
      <c r="G98" s="64">
        <f t="shared" si="4"/>
        <v>50.09206207102358</v>
      </c>
      <c r="H98" s="72">
        <f t="shared" si="3"/>
        <v>1.115156925725507</v>
      </c>
      <c r="I98" s="55"/>
      <c r="K98" s="61"/>
      <c r="L98" s="9"/>
    </row>
    <row r="99" spans="1:12" ht="15" customHeight="1">
      <c r="A99" s="24"/>
      <c r="B99" s="15"/>
      <c r="C99" s="16" t="s">
        <v>16</v>
      </c>
      <c r="D99" s="20">
        <v>670200</v>
      </c>
      <c r="E99" s="20">
        <v>670200</v>
      </c>
      <c r="F99" s="20">
        <v>335717</v>
      </c>
      <c r="G99" s="64">
        <f t="shared" si="4"/>
        <v>50.09206207102358</v>
      </c>
      <c r="H99" s="72">
        <f t="shared" si="3"/>
        <v>1.115156925725507</v>
      </c>
      <c r="I99" s="55"/>
      <c r="K99" s="61"/>
      <c r="L99" s="9"/>
    </row>
    <row r="100" spans="1:12" ht="15" customHeight="1">
      <c r="A100" s="23" t="s">
        <v>74</v>
      </c>
      <c r="B100" s="12"/>
      <c r="C100" s="13" t="s">
        <v>75</v>
      </c>
      <c r="D100" s="18">
        <f>D101</f>
        <v>473690</v>
      </c>
      <c r="E100" s="18">
        <f>E101</f>
        <v>372598</v>
      </c>
      <c r="F100" s="18">
        <v>0</v>
      </c>
      <c r="G100" s="64">
        <f t="shared" si="4"/>
        <v>0</v>
      </c>
      <c r="H100" s="73">
        <f t="shared" si="3"/>
        <v>0</v>
      </c>
      <c r="I100" s="59"/>
      <c r="K100" s="61"/>
      <c r="L100" s="9"/>
    </row>
    <row r="101" spans="1:12" ht="15" customHeight="1">
      <c r="A101" s="23"/>
      <c r="B101" s="15" t="s">
        <v>76</v>
      </c>
      <c r="C101" s="16" t="s">
        <v>77</v>
      </c>
      <c r="D101" s="20">
        <f>D102+D104+D103</f>
        <v>473690</v>
      </c>
      <c r="E101" s="20">
        <f>E102+E104+E103</f>
        <v>372598</v>
      </c>
      <c r="F101" s="20">
        <v>0</v>
      </c>
      <c r="G101" s="64">
        <f t="shared" si="4"/>
        <v>0</v>
      </c>
      <c r="H101" s="72">
        <f t="shared" si="3"/>
        <v>0</v>
      </c>
      <c r="I101" s="55"/>
      <c r="K101" s="61"/>
      <c r="L101" s="9"/>
    </row>
    <row r="102" spans="1:12" ht="15" customHeight="1">
      <c r="A102" s="23"/>
      <c r="B102" s="15"/>
      <c r="C102" s="16" t="s">
        <v>175</v>
      </c>
      <c r="D102" s="20">
        <v>276890</v>
      </c>
      <c r="E102" s="20">
        <v>227041</v>
      </c>
      <c r="F102" s="20">
        <v>0</v>
      </c>
      <c r="G102" s="64">
        <f t="shared" si="4"/>
        <v>0</v>
      </c>
      <c r="H102" s="72">
        <f t="shared" si="3"/>
        <v>0</v>
      </c>
      <c r="I102" s="55"/>
      <c r="K102" s="61"/>
      <c r="L102" s="9"/>
    </row>
    <row r="103" spans="1:12" ht="15" customHeight="1">
      <c r="A103" s="23"/>
      <c r="B103" s="15"/>
      <c r="C103" s="16" t="s">
        <v>232</v>
      </c>
      <c r="D103" s="20">
        <v>68800</v>
      </c>
      <c r="E103" s="20">
        <v>17557</v>
      </c>
      <c r="F103" s="20">
        <v>0</v>
      </c>
      <c r="G103" s="64">
        <f t="shared" si="4"/>
        <v>0</v>
      </c>
      <c r="H103" s="72">
        <f t="shared" si="3"/>
        <v>0</v>
      </c>
      <c r="I103" s="55"/>
      <c r="K103" s="61"/>
      <c r="L103" s="9"/>
    </row>
    <row r="104" spans="1:12" ht="31.5" customHeight="1">
      <c r="A104" s="23"/>
      <c r="B104" s="15"/>
      <c r="C104" s="49" t="s">
        <v>204</v>
      </c>
      <c r="D104" s="20">
        <v>128000</v>
      </c>
      <c r="E104" s="20">
        <v>128000</v>
      </c>
      <c r="F104" s="20">
        <v>0</v>
      </c>
      <c r="G104" s="64">
        <f t="shared" si="4"/>
        <v>0</v>
      </c>
      <c r="H104" s="72">
        <f t="shared" si="3"/>
        <v>0</v>
      </c>
      <c r="I104" s="55"/>
      <c r="K104" s="61"/>
      <c r="L104" s="9"/>
    </row>
    <row r="105" spans="1:12" ht="15" customHeight="1">
      <c r="A105" s="23" t="s">
        <v>78</v>
      </c>
      <c r="B105" s="12"/>
      <c r="C105" s="13" t="s">
        <v>79</v>
      </c>
      <c r="D105" s="18">
        <f>D106+D111+D116+D121+D123+D127+D131+D135+D138</f>
        <v>11861888</v>
      </c>
      <c r="E105" s="18">
        <f>E106+E111+E116+E121+E123+E127+E131+E135+E138</f>
        <v>12018846</v>
      </c>
      <c r="F105" s="18">
        <f>F106+F111+F116+F121+F123+F127+F131+F135+F138</f>
        <v>6098179</v>
      </c>
      <c r="G105" s="67">
        <f t="shared" si="4"/>
        <v>50.7384735606064</v>
      </c>
      <c r="H105" s="73">
        <f t="shared" si="3"/>
        <v>20.25642593661878</v>
      </c>
      <c r="I105" s="55"/>
      <c r="K105" s="61"/>
      <c r="L105" s="9"/>
    </row>
    <row r="106" spans="1:12" ht="15" customHeight="1">
      <c r="A106" s="24"/>
      <c r="B106" s="15" t="s">
        <v>80</v>
      </c>
      <c r="C106" s="16" t="s">
        <v>81</v>
      </c>
      <c r="D106" s="20">
        <f>D107</f>
        <v>1469927</v>
      </c>
      <c r="E106" s="20">
        <f>E107</f>
        <v>1398620</v>
      </c>
      <c r="F106" s="20">
        <f>F107</f>
        <v>648324</v>
      </c>
      <c r="G106" s="64">
        <f t="shared" si="4"/>
        <v>46.354549484491855</v>
      </c>
      <c r="H106" s="72">
        <f t="shared" si="3"/>
        <v>2.1535489674757717</v>
      </c>
      <c r="I106" s="55"/>
      <c r="K106" s="61"/>
      <c r="L106" s="9"/>
    </row>
    <row r="107" spans="1:12" ht="15" customHeight="1">
      <c r="A107" s="24"/>
      <c r="B107" s="15"/>
      <c r="C107" s="16" t="s">
        <v>16</v>
      </c>
      <c r="D107" s="20">
        <v>1469927</v>
      </c>
      <c r="E107" s="20">
        <v>1398620</v>
      </c>
      <c r="F107" s="20">
        <v>648324</v>
      </c>
      <c r="G107" s="64">
        <f t="shared" si="4"/>
        <v>46.354549484491855</v>
      </c>
      <c r="H107" s="72">
        <f t="shared" si="3"/>
        <v>2.1535489674757717</v>
      </c>
      <c r="I107" s="55"/>
      <c r="K107" s="61"/>
      <c r="L107" s="9"/>
    </row>
    <row r="108" spans="1:12" ht="15" customHeight="1">
      <c r="A108" s="24"/>
      <c r="B108" s="15"/>
      <c r="C108" s="16" t="s">
        <v>209</v>
      </c>
      <c r="D108" s="20">
        <v>753948</v>
      </c>
      <c r="E108" s="20">
        <v>685761</v>
      </c>
      <c r="F108" s="20">
        <v>368525</v>
      </c>
      <c r="G108" s="64">
        <f t="shared" si="4"/>
        <v>53.73956815858586</v>
      </c>
      <c r="H108" s="72">
        <f t="shared" si="3"/>
        <v>1.2241358228894947</v>
      </c>
      <c r="I108" s="55"/>
      <c r="K108" s="61"/>
      <c r="L108" s="9"/>
    </row>
    <row r="109" spans="1:12" ht="15" customHeight="1">
      <c r="A109" s="24"/>
      <c r="B109" s="15"/>
      <c r="C109" s="16" t="s">
        <v>82</v>
      </c>
      <c r="D109" s="20">
        <v>615859</v>
      </c>
      <c r="E109" s="20">
        <v>615859</v>
      </c>
      <c r="F109" s="20">
        <v>224468</v>
      </c>
      <c r="G109" s="64">
        <f t="shared" si="4"/>
        <v>36.447953184089215</v>
      </c>
      <c r="H109" s="72">
        <f t="shared" si="3"/>
        <v>0.7456192114303212</v>
      </c>
      <c r="I109" s="55"/>
      <c r="K109" s="61"/>
      <c r="L109" s="9"/>
    </row>
    <row r="110" spans="1:12" ht="15" customHeight="1">
      <c r="A110" s="24"/>
      <c r="B110" s="15"/>
      <c r="C110" s="16" t="s">
        <v>226</v>
      </c>
      <c r="D110" s="20">
        <v>34700</v>
      </c>
      <c r="E110" s="20">
        <v>34700</v>
      </c>
      <c r="F110" s="20">
        <v>17077</v>
      </c>
      <c r="G110" s="64">
        <f t="shared" si="4"/>
        <v>49.21325648414985</v>
      </c>
      <c r="H110" s="72">
        <f t="shared" si="3"/>
        <v>0.05672496424254501</v>
      </c>
      <c r="I110" s="55"/>
      <c r="K110" s="61"/>
      <c r="L110" s="9"/>
    </row>
    <row r="111" spans="1:12" ht="15" customHeight="1">
      <c r="A111" s="24"/>
      <c r="B111" s="15" t="s">
        <v>83</v>
      </c>
      <c r="C111" s="16" t="s">
        <v>84</v>
      </c>
      <c r="D111" s="20">
        <f>D112</f>
        <v>4049355</v>
      </c>
      <c r="E111" s="20">
        <f>E112</f>
        <v>3976710</v>
      </c>
      <c r="F111" s="20">
        <f>F112</f>
        <v>1946835</v>
      </c>
      <c r="G111" s="64">
        <f t="shared" si="4"/>
        <v>48.95592084914414</v>
      </c>
      <c r="H111" s="72">
        <f t="shared" si="3"/>
        <v>6.466835261529257</v>
      </c>
      <c r="I111" s="55"/>
      <c r="K111" s="61"/>
      <c r="L111" s="9"/>
    </row>
    <row r="112" spans="1:12" ht="15" customHeight="1">
      <c r="A112" s="24"/>
      <c r="B112" s="15"/>
      <c r="C112" s="16" t="s">
        <v>16</v>
      </c>
      <c r="D112" s="20">
        <v>4049355</v>
      </c>
      <c r="E112" s="20">
        <v>3976710</v>
      </c>
      <c r="F112" s="20">
        <v>1946835</v>
      </c>
      <c r="G112" s="64">
        <f t="shared" si="4"/>
        <v>48.95592084914414</v>
      </c>
      <c r="H112" s="72">
        <f t="shared" si="3"/>
        <v>6.466835261529257</v>
      </c>
      <c r="I112" s="55"/>
      <c r="K112" s="61"/>
      <c r="L112" s="9"/>
    </row>
    <row r="113" spans="1:9" ht="15" customHeight="1">
      <c r="A113" s="24"/>
      <c r="B113" s="15"/>
      <c r="C113" s="16" t="s">
        <v>209</v>
      </c>
      <c r="D113" s="20">
        <v>3302120</v>
      </c>
      <c r="E113" s="20">
        <v>3287235</v>
      </c>
      <c r="F113" s="20">
        <v>1642199</v>
      </c>
      <c r="G113" s="64">
        <f t="shared" si="4"/>
        <v>49.9568482326332</v>
      </c>
      <c r="H113" s="72">
        <f t="shared" si="3"/>
        <v>5.454920627401955</v>
      </c>
      <c r="I113" s="55"/>
    </row>
    <row r="114" spans="1:9" ht="15" customHeight="1">
      <c r="A114" s="24"/>
      <c r="B114" s="15"/>
      <c r="C114" s="16" t="s">
        <v>226</v>
      </c>
      <c r="D114" s="20">
        <v>8400</v>
      </c>
      <c r="E114" s="20">
        <v>8400</v>
      </c>
      <c r="F114" s="20">
        <v>1407</v>
      </c>
      <c r="G114" s="64">
        <f t="shared" si="4"/>
        <v>16.75</v>
      </c>
      <c r="H114" s="72">
        <f t="shared" si="3"/>
        <v>0.004673656068938386</v>
      </c>
      <c r="I114" s="55"/>
    </row>
    <row r="115" spans="1:9" ht="15" customHeight="1">
      <c r="A115" s="24"/>
      <c r="B115" s="15"/>
      <c r="C115" s="16" t="s">
        <v>67</v>
      </c>
      <c r="D115" s="20">
        <v>0</v>
      </c>
      <c r="E115" s="20">
        <v>0</v>
      </c>
      <c r="F115" s="20">
        <v>0</v>
      </c>
      <c r="G115" s="64">
        <v>0</v>
      </c>
      <c r="H115" s="72">
        <f t="shared" si="3"/>
        <v>0</v>
      </c>
      <c r="I115" s="55"/>
    </row>
    <row r="116" spans="1:9" ht="15" customHeight="1">
      <c r="A116" s="24"/>
      <c r="B116" s="15" t="s">
        <v>85</v>
      </c>
      <c r="C116" s="16" t="s">
        <v>86</v>
      </c>
      <c r="D116" s="20">
        <f>D117</f>
        <v>1282369</v>
      </c>
      <c r="E116" s="20">
        <f>E117</f>
        <v>1206530</v>
      </c>
      <c r="F116" s="20">
        <f>F117</f>
        <v>639421</v>
      </c>
      <c r="G116" s="64">
        <f t="shared" si="4"/>
        <v>52.996692995615525</v>
      </c>
      <c r="H116" s="72">
        <f t="shared" si="3"/>
        <v>2.1239757194432496</v>
      </c>
      <c r="I116" s="55"/>
    </row>
    <row r="117" spans="1:9" ht="15" customHeight="1">
      <c r="A117" s="24"/>
      <c r="B117" s="15"/>
      <c r="C117" s="16" t="s">
        <v>16</v>
      </c>
      <c r="D117" s="20">
        <v>1282369</v>
      </c>
      <c r="E117" s="20">
        <v>1206530</v>
      </c>
      <c r="F117" s="20">
        <v>639421</v>
      </c>
      <c r="G117" s="64">
        <f t="shared" si="4"/>
        <v>52.996692995615525</v>
      </c>
      <c r="H117" s="72">
        <f t="shared" si="3"/>
        <v>2.1239757194432496</v>
      </c>
      <c r="I117" s="55"/>
    </row>
    <row r="118" spans="1:9" ht="15" customHeight="1">
      <c r="A118" s="24"/>
      <c r="B118" s="15"/>
      <c r="C118" s="16" t="s">
        <v>210</v>
      </c>
      <c r="D118" s="20">
        <v>913763</v>
      </c>
      <c r="E118" s="20">
        <v>860706</v>
      </c>
      <c r="F118" s="20">
        <v>474895</v>
      </c>
      <c r="G118" s="64">
        <f t="shared" si="4"/>
        <v>55.175053967324494</v>
      </c>
      <c r="H118" s="72">
        <f t="shared" si="3"/>
        <v>1.5774668790749786</v>
      </c>
      <c r="I118" s="55"/>
    </row>
    <row r="119" spans="1:9" ht="15" customHeight="1">
      <c r="A119" s="24"/>
      <c r="B119" s="15"/>
      <c r="C119" s="16" t="s">
        <v>226</v>
      </c>
      <c r="D119" s="20">
        <v>18000</v>
      </c>
      <c r="E119" s="20">
        <v>18000</v>
      </c>
      <c r="F119" s="20">
        <v>8451</v>
      </c>
      <c r="G119" s="64">
        <f t="shared" si="4"/>
        <v>46.949999999999996</v>
      </c>
      <c r="H119" s="72">
        <f t="shared" si="3"/>
        <v>0.028071831868229074</v>
      </c>
      <c r="I119" s="55"/>
    </row>
    <row r="120" spans="1:9" ht="15" customHeight="1">
      <c r="A120" s="24"/>
      <c r="B120" s="15"/>
      <c r="C120" s="16" t="s">
        <v>87</v>
      </c>
      <c r="D120" s="20">
        <v>164262</v>
      </c>
      <c r="E120" s="20">
        <v>164262</v>
      </c>
      <c r="F120" s="20">
        <v>67309</v>
      </c>
      <c r="G120" s="64">
        <f t="shared" si="4"/>
        <v>40.97661053682531</v>
      </c>
      <c r="H120" s="72">
        <f t="shared" si="3"/>
        <v>0.22358146150971847</v>
      </c>
      <c r="I120" s="55"/>
    </row>
    <row r="121" spans="1:9" ht="15" customHeight="1">
      <c r="A121" s="24"/>
      <c r="B121" s="15" t="s">
        <v>88</v>
      </c>
      <c r="C121" s="16" t="s">
        <v>89</v>
      </c>
      <c r="D121" s="20">
        <f>D122</f>
        <v>12500</v>
      </c>
      <c r="E121" s="20">
        <f>E122</f>
        <v>12500</v>
      </c>
      <c r="F121" s="20">
        <f>F122</f>
        <v>5518</v>
      </c>
      <c r="G121" s="64">
        <f t="shared" si="4"/>
        <v>44.144</v>
      </c>
      <c r="H121" s="72">
        <f t="shared" si="3"/>
        <v>0.01832923538621323</v>
      </c>
      <c r="I121" s="55"/>
    </row>
    <row r="122" spans="1:9" ht="15" customHeight="1">
      <c r="A122" s="24"/>
      <c r="B122" s="15"/>
      <c r="C122" s="16" t="s">
        <v>90</v>
      </c>
      <c r="D122" s="20">
        <v>12500</v>
      </c>
      <c r="E122" s="20">
        <v>12500</v>
      </c>
      <c r="F122" s="20">
        <v>5518</v>
      </c>
      <c r="G122" s="64">
        <f t="shared" si="4"/>
        <v>44.144</v>
      </c>
      <c r="H122" s="72">
        <f t="shared" si="3"/>
        <v>0.01832923538621323</v>
      </c>
      <c r="I122" s="55"/>
    </row>
    <row r="123" spans="1:9" ht="15" customHeight="1">
      <c r="A123" s="24"/>
      <c r="B123" s="15" t="s">
        <v>91</v>
      </c>
      <c r="C123" s="16" t="s">
        <v>92</v>
      </c>
      <c r="D123" s="20">
        <f>D124</f>
        <v>3103228</v>
      </c>
      <c r="E123" s="20">
        <f>E124</f>
        <v>2890833</v>
      </c>
      <c r="F123" s="20">
        <f>F124</f>
        <v>1580361</v>
      </c>
      <c r="G123" s="64">
        <f t="shared" si="4"/>
        <v>54.66801437509534</v>
      </c>
      <c r="H123" s="72">
        <f t="shared" si="3"/>
        <v>5.2495122805711</v>
      </c>
      <c r="I123" s="55"/>
    </row>
    <row r="124" spans="1:9" ht="15" customHeight="1">
      <c r="A124" s="24"/>
      <c r="B124" s="15"/>
      <c r="C124" s="16" t="s">
        <v>16</v>
      </c>
      <c r="D124" s="20">
        <v>3103228</v>
      </c>
      <c r="E124" s="20">
        <v>2890833</v>
      </c>
      <c r="F124" s="20">
        <v>1580361</v>
      </c>
      <c r="G124" s="64">
        <f t="shared" si="4"/>
        <v>54.66801437509534</v>
      </c>
      <c r="H124" s="72">
        <f t="shared" si="3"/>
        <v>5.2495122805711</v>
      </c>
      <c r="I124" s="55"/>
    </row>
    <row r="125" spans="1:9" ht="15" customHeight="1">
      <c r="A125" s="24"/>
      <c r="B125" s="15"/>
      <c r="C125" s="16" t="s">
        <v>209</v>
      </c>
      <c r="D125" s="20">
        <v>2621396</v>
      </c>
      <c r="E125" s="20">
        <v>2378607</v>
      </c>
      <c r="F125" s="20">
        <v>1317992</v>
      </c>
      <c r="G125" s="64">
        <f t="shared" si="4"/>
        <v>55.41024641733586</v>
      </c>
      <c r="H125" s="72">
        <f t="shared" si="3"/>
        <v>4.377996666391075</v>
      </c>
      <c r="I125" s="55"/>
    </row>
    <row r="126" spans="1:9" ht="15" customHeight="1">
      <c r="A126" s="24"/>
      <c r="B126" s="15"/>
      <c r="C126" s="16" t="s">
        <v>226</v>
      </c>
      <c r="D126" s="20">
        <v>5980</v>
      </c>
      <c r="E126" s="20">
        <v>5980</v>
      </c>
      <c r="F126" s="20">
        <v>1002</v>
      </c>
      <c r="G126" s="64">
        <f t="shared" si="4"/>
        <v>16.755852842809364</v>
      </c>
      <c r="H126" s="72">
        <f t="shared" si="3"/>
        <v>0.0033283606119945013</v>
      </c>
      <c r="I126" s="55"/>
    </row>
    <row r="127" spans="1:12" ht="15" customHeight="1">
      <c r="A127" s="24"/>
      <c r="B127" s="15" t="s">
        <v>95</v>
      </c>
      <c r="C127" s="16" t="s">
        <v>96</v>
      </c>
      <c r="D127" s="20">
        <f>D128</f>
        <v>811846</v>
      </c>
      <c r="E127" s="20">
        <f>E128</f>
        <v>749776</v>
      </c>
      <c r="F127" s="20">
        <f>F128</f>
        <v>421386</v>
      </c>
      <c r="G127" s="64">
        <f t="shared" si="4"/>
        <v>56.20158554021468</v>
      </c>
      <c r="H127" s="72">
        <f t="shared" si="3"/>
        <v>1.3997251146166816</v>
      </c>
      <c r="I127" s="55"/>
      <c r="K127" s="79">
        <v>13950</v>
      </c>
      <c r="L127" s="80"/>
    </row>
    <row r="128" spans="1:12" ht="15" customHeight="1">
      <c r="A128" s="24"/>
      <c r="B128" s="15"/>
      <c r="C128" s="16" t="s">
        <v>16</v>
      </c>
      <c r="D128" s="20">
        <v>811846</v>
      </c>
      <c r="E128" s="20">
        <v>749776</v>
      </c>
      <c r="F128" s="20">
        <v>421386</v>
      </c>
      <c r="G128" s="64">
        <f t="shared" si="4"/>
        <v>56.20158554021468</v>
      </c>
      <c r="H128" s="72">
        <f t="shared" si="3"/>
        <v>1.3997251146166816</v>
      </c>
      <c r="I128" s="55"/>
      <c r="K128" s="79">
        <v>520305</v>
      </c>
      <c r="L128" s="80">
        <v>243836.6</v>
      </c>
    </row>
    <row r="129" spans="1:12" ht="15" customHeight="1">
      <c r="A129" s="24"/>
      <c r="B129" s="15"/>
      <c r="C129" s="16" t="s">
        <v>209</v>
      </c>
      <c r="D129" s="20">
        <v>691002</v>
      </c>
      <c r="E129" s="20">
        <v>641934</v>
      </c>
      <c r="F129" s="20">
        <v>367463</v>
      </c>
      <c r="G129" s="64">
        <f t="shared" si="4"/>
        <v>57.243112220259405</v>
      </c>
      <c r="H129" s="72">
        <f t="shared" si="3"/>
        <v>1.2206081592468419</v>
      </c>
      <c r="I129" s="55"/>
      <c r="K129" s="79">
        <v>38550</v>
      </c>
      <c r="L129" s="80">
        <v>12488.375</v>
      </c>
    </row>
    <row r="130" spans="1:12" ht="15" customHeight="1">
      <c r="A130" s="24"/>
      <c r="B130" s="15"/>
      <c r="C130" s="16" t="s">
        <v>226</v>
      </c>
      <c r="D130" s="20">
        <v>1000</v>
      </c>
      <c r="E130" s="20">
        <v>1000</v>
      </c>
      <c r="F130" s="20">
        <v>240</v>
      </c>
      <c r="G130" s="64">
        <f t="shared" si="4"/>
        <v>24</v>
      </c>
      <c r="H130" s="72">
        <f t="shared" si="3"/>
        <v>0.0007972121226334136</v>
      </c>
      <c r="I130" s="55"/>
      <c r="K130" s="79">
        <v>7200</v>
      </c>
      <c r="L130" s="80">
        <v>3506</v>
      </c>
    </row>
    <row r="131" spans="1:12" ht="15" customHeight="1">
      <c r="A131" s="24"/>
      <c r="B131" s="15" t="s">
        <v>97</v>
      </c>
      <c r="C131" s="16" t="s">
        <v>98</v>
      </c>
      <c r="D131" s="20">
        <f>D132</f>
        <v>805373</v>
      </c>
      <c r="E131" s="20">
        <f>E132</f>
        <v>776587</v>
      </c>
      <c r="F131" s="20">
        <f>F132</f>
        <v>421478</v>
      </c>
      <c r="G131" s="64">
        <f t="shared" si="4"/>
        <v>54.27312071924975</v>
      </c>
      <c r="H131" s="72">
        <f t="shared" si="3"/>
        <v>1.4000307125970244</v>
      </c>
      <c r="I131" s="55"/>
      <c r="K131" s="79">
        <v>771900</v>
      </c>
      <c r="L131" s="80">
        <v>367781.7</v>
      </c>
    </row>
    <row r="132" spans="1:12" ht="15" customHeight="1">
      <c r="A132" s="24"/>
      <c r="B132" s="15"/>
      <c r="C132" s="16" t="s">
        <v>51</v>
      </c>
      <c r="D132" s="20">
        <v>805373</v>
      </c>
      <c r="E132" s="20">
        <v>776587</v>
      </c>
      <c r="F132" s="20">
        <v>421478</v>
      </c>
      <c r="G132" s="64">
        <f t="shared" si="4"/>
        <v>54.27312071924975</v>
      </c>
      <c r="H132" s="72">
        <f t="shared" si="3"/>
        <v>1.4000307125970244</v>
      </c>
      <c r="I132" s="55"/>
      <c r="K132" s="79">
        <v>287372</v>
      </c>
      <c r="L132" s="80">
        <v>145542.13</v>
      </c>
    </row>
    <row r="133" spans="1:12" ht="15" customHeight="1">
      <c r="A133" s="24"/>
      <c r="B133" s="15"/>
      <c r="C133" s="16" t="s">
        <v>213</v>
      </c>
      <c r="D133" s="20">
        <v>646573</v>
      </c>
      <c r="E133" s="20">
        <v>649287</v>
      </c>
      <c r="F133" s="20">
        <v>348895</v>
      </c>
      <c r="G133" s="64">
        <f t="shared" si="4"/>
        <v>53.73509711421913</v>
      </c>
      <c r="H133" s="72">
        <f t="shared" si="3"/>
        <v>1.1589305146924367</v>
      </c>
      <c r="I133" s="55"/>
      <c r="K133" s="79">
        <v>529709</v>
      </c>
      <c r="L133" s="80">
        <v>269487.75</v>
      </c>
    </row>
    <row r="134" spans="1:12" ht="15" customHeight="1">
      <c r="A134" s="24"/>
      <c r="B134" s="15"/>
      <c r="C134" s="16" t="s">
        <v>226</v>
      </c>
      <c r="D134" s="20">
        <v>3600</v>
      </c>
      <c r="E134" s="20">
        <v>3600</v>
      </c>
      <c r="F134" s="20">
        <v>8</v>
      </c>
      <c r="G134" s="64">
        <f t="shared" si="4"/>
        <v>0.2222222222222222</v>
      </c>
      <c r="H134" s="72">
        <f t="shared" si="3"/>
        <v>2.6573737421113784E-05</v>
      </c>
      <c r="I134" s="55"/>
      <c r="K134" s="79">
        <v>5242227</v>
      </c>
      <c r="L134" s="80">
        <v>2542364</v>
      </c>
    </row>
    <row r="135" spans="1:12" ht="15" customHeight="1">
      <c r="A135" s="24"/>
      <c r="B135" s="15" t="s">
        <v>100</v>
      </c>
      <c r="C135" s="16" t="s">
        <v>101</v>
      </c>
      <c r="D135" s="20">
        <f>D136</f>
        <v>55594</v>
      </c>
      <c r="E135" s="20">
        <f>E136</f>
        <v>735594</v>
      </c>
      <c r="F135" s="20">
        <f>F136</f>
        <v>252259</v>
      </c>
      <c r="G135" s="64">
        <f t="shared" si="4"/>
        <v>34.29323784587694</v>
      </c>
      <c r="H135" s="72">
        <f t="shared" si="3"/>
        <v>0.8379330535140928</v>
      </c>
      <c r="I135" s="55"/>
      <c r="K135" s="79">
        <v>15882</v>
      </c>
      <c r="L135" s="80">
        <v>14271.25</v>
      </c>
    </row>
    <row r="136" spans="1:12" ht="15" customHeight="1">
      <c r="A136" s="24"/>
      <c r="B136" s="15"/>
      <c r="C136" s="16" t="s">
        <v>58</v>
      </c>
      <c r="D136" s="20">
        <v>55594</v>
      </c>
      <c r="E136" s="20">
        <v>735594</v>
      </c>
      <c r="F136" s="20">
        <v>252259</v>
      </c>
      <c r="G136" s="64">
        <f t="shared" si="4"/>
        <v>34.29323784587694</v>
      </c>
      <c r="H136" s="72">
        <f t="shared" si="3"/>
        <v>0.8379330535140928</v>
      </c>
      <c r="I136" s="55"/>
      <c r="K136" s="79">
        <v>6300</v>
      </c>
      <c r="L136" s="80">
        <v>2396</v>
      </c>
    </row>
    <row r="137" spans="1:12" ht="31.5" customHeight="1">
      <c r="A137" s="24"/>
      <c r="B137" s="15"/>
      <c r="C137" s="15" t="s">
        <v>229</v>
      </c>
      <c r="D137" s="20"/>
      <c r="E137" s="20">
        <v>700593</v>
      </c>
      <c r="F137" s="20">
        <v>243281</v>
      </c>
      <c r="G137" s="64">
        <f t="shared" si="4"/>
        <v>34.72501152595016</v>
      </c>
      <c r="H137" s="72">
        <f aca="true" t="shared" si="6" ref="H137:H200">SUM((F137/30104911)*100)</f>
        <v>0.8081106766932479</v>
      </c>
      <c r="I137" s="55"/>
      <c r="K137" s="79">
        <v>3280</v>
      </c>
      <c r="L137" s="80">
        <v>3200</v>
      </c>
    </row>
    <row r="138" spans="1:12" ht="15" customHeight="1">
      <c r="A138" s="24"/>
      <c r="B138" s="15" t="s">
        <v>102</v>
      </c>
      <c r="C138" s="16" t="s">
        <v>11</v>
      </c>
      <c r="D138" s="20">
        <f>D139</f>
        <v>271696</v>
      </c>
      <c r="E138" s="20">
        <f>E139</f>
        <v>271696</v>
      </c>
      <c r="F138" s="20">
        <f>F139</f>
        <v>182597</v>
      </c>
      <c r="G138" s="64">
        <f t="shared" si="4"/>
        <v>67.2063629939344</v>
      </c>
      <c r="H138" s="72">
        <f t="shared" si="6"/>
        <v>0.6065355914853892</v>
      </c>
      <c r="I138" s="55"/>
      <c r="K138" s="79">
        <v>685761</v>
      </c>
      <c r="L138" s="80">
        <v>368525.43</v>
      </c>
    </row>
    <row r="139" spans="1:12" ht="15" customHeight="1">
      <c r="A139" s="24"/>
      <c r="B139" s="15"/>
      <c r="C139" s="16" t="s">
        <v>16</v>
      </c>
      <c r="D139" s="20">
        <v>271696</v>
      </c>
      <c r="E139" s="20">
        <v>271696</v>
      </c>
      <c r="F139" s="20">
        <v>182597</v>
      </c>
      <c r="G139" s="64">
        <f t="shared" si="4"/>
        <v>67.2063629939344</v>
      </c>
      <c r="H139" s="72">
        <f t="shared" si="6"/>
        <v>0.6065355914853892</v>
      </c>
      <c r="I139" s="55"/>
      <c r="K139" s="79">
        <v>3287235</v>
      </c>
      <c r="L139" s="80">
        <v>1642198.86</v>
      </c>
    </row>
    <row r="140" spans="1:12" ht="15" customHeight="1">
      <c r="A140" s="24"/>
      <c r="B140" s="15"/>
      <c r="C140" s="16" t="s">
        <v>209</v>
      </c>
      <c r="D140" s="20">
        <v>6000</v>
      </c>
      <c r="E140" s="20">
        <v>6000</v>
      </c>
      <c r="F140" s="20">
        <v>0</v>
      </c>
      <c r="G140" s="64">
        <f aca="true" t="shared" si="7" ref="G140:G204">F140/E140*100</f>
        <v>0</v>
      </c>
      <c r="H140" s="72">
        <f t="shared" si="6"/>
        <v>0</v>
      </c>
      <c r="I140" s="55"/>
      <c r="K140" s="79">
        <v>860706</v>
      </c>
      <c r="L140" s="80">
        <v>474895.24</v>
      </c>
    </row>
    <row r="141" spans="1:12" ht="15" customHeight="1">
      <c r="A141" s="24"/>
      <c r="B141" s="15"/>
      <c r="C141" s="16" t="s">
        <v>226</v>
      </c>
      <c r="D141" s="20">
        <v>14588</v>
      </c>
      <c r="E141" s="20">
        <v>14588</v>
      </c>
      <c r="F141" s="20">
        <v>0</v>
      </c>
      <c r="G141" s="64">
        <f t="shared" si="7"/>
        <v>0</v>
      </c>
      <c r="H141" s="72">
        <f t="shared" si="6"/>
        <v>0</v>
      </c>
      <c r="I141" s="55"/>
      <c r="K141" s="79">
        <v>2378607</v>
      </c>
      <c r="L141" s="80">
        <v>1317992.21</v>
      </c>
    </row>
    <row r="142" spans="1:12" ht="15" customHeight="1">
      <c r="A142" s="23" t="s">
        <v>103</v>
      </c>
      <c r="B142" s="12"/>
      <c r="C142" s="13" t="s">
        <v>104</v>
      </c>
      <c r="D142" s="18">
        <f>D143+D145</f>
        <v>5512304</v>
      </c>
      <c r="E142" s="18">
        <f>E143+E145</f>
        <v>5517304</v>
      </c>
      <c r="F142" s="18">
        <f>F143+F145</f>
        <v>2556474</v>
      </c>
      <c r="G142" s="67">
        <f t="shared" si="7"/>
        <v>46.33556534133337</v>
      </c>
      <c r="H142" s="73">
        <f t="shared" si="6"/>
        <v>8.491883599988055</v>
      </c>
      <c r="I142" s="55"/>
      <c r="K142" s="79">
        <v>641934</v>
      </c>
      <c r="L142" s="80">
        <v>367463.5</v>
      </c>
    </row>
    <row r="143" spans="1:12" ht="15" customHeight="1">
      <c r="A143" s="24"/>
      <c r="B143" s="15">
        <v>85195</v>
      </c>
      <c r="C143" s="16" t="s">
        <v>11</v>
      </c>
      <c r="D143" s="20">
        <f>D144</f>
        <v>480533</v>
      </c>
      <c r="E143" s="20">
        <f>E144</f>
        <v>480533</v>
      </c>
      <c r="F143" s="20">
        <f>F144</f>
        <v>231030</v>
      </c>
      <c r="G143" s="64">
        <f t="shared" si="7"/>
        <v>48.077863539028534</v>
      </c>
      <c r="H143" s="72">
        <f t="shared" si="6"/>
        <v>0.7674163195499897</v>
      </c>
      <c r="I143" s="55"/>
      <c r="K143" s="79">
        <v>649287</v>
      </c>
      <c r="L143" s="80">
        <v>348894.93</v>
      </c>
    </row>
    <row r="144" spans="1:12" ht="15" customHeight="1">
      <c r="A144" s="24"/>
      <c r="B144" s="15"/>
      <c r="C144" s="16" t="s">
        <v>107</v>
      </c>
      <c r="D144" s="20">
        <v>480533</v>
      </c>
      <c r="E144" s="20">
        <v>480533</v>
      </c>
      <c r="F144" s="20">
        <v>231030</v>
      </c>
      <c r="G144" s="64">
        <f t="shared" si="7"/>
        <v>48.077863539028534</v>
      </c>
      <c r="H144" s="72">
        <f t="shared" si="6"/>
        <v>0.7674163195499897</v>
      </c>
      <c r="I144" s="55"/>
      <c r="K144" s="79">
        <v>427260</v>
      </c>
      <c r="L144" s="80">
        <v>147244.18</v>
      </c>
    </row>
    <row r="145" spans="1:12" ht="30" customHeight="1">
      <c r="A145" s="24"/>
      <c r="B145" s="15" t="s">
        <v>110</v>
      </c>
      <c r="C145" s="16" t="s">
        <v>111</v>
      </c>
      <c r="D145" s="20">
        <f>D146</f>
        <v>5031771</v>
      </c>
      <c r="E145" s="20">
        <f>E146</f>
        <v>5036771</v>
      </c>
      <c r="F145" s="20">
        <f>F146</f>
        <v>2325444</v>
      </c>
      <c r="G145" s="64">
        <f t="shared" si="7"/>
        <v>46.16934142926093</v>
      </c>
      <c r="H145" s="72">
        <f t="shared" si="6"/>
        <v>7.724467280438066</v>
      </c>
      <c r="I145" s="55"/>
      <c r="K145" s="79">
        <v>6000</v>
      </c>
      <c r="L145" s="80"/>
    </row>
    <row r="146" spans="1:12" ht="15" customHeight="1">
      <c r="A146" s="24"/>
      <c r="B146" s="15"/>
      <c r="C146" s="16" t="s">
        <v>16</v>
      </c>
      <c r="D146" s="20">
        <v>5031771</v>
      </c>
      <c r="E146" s="20">
        <v>5036771</v>
      </c>
      <c r="F146" s="20">
        <v>2325444</v>
      </c>
      <c r="G146" s="64">
        <f t="shared" si="7"/>
        <v>46.16934142926093</v>
      </c>
      <c r="H146" s="72">
        <f t="shared" si="6"/>
        <v>7.724467280438066</v>
      </c>
      <c r="I146" s="55"/>
      <c r="K146" s="79">
        <v>672717</v>
      </c>
      <c r="L146" s="80">
        <v>316306.25</v>
      </c>
    </row>
    <row r="147" spans="1:12" ht="15" customHeight="1">
      <c r="A147" s="23" t="s">
        <v>112</v>
      </c>
      <c r="B147" s="12"/>
      <c r="C147" s="13" t="s">
        <v>113</v>
      </c>
      <c r="D147" s="18">
        <f>D153+D159+D165+D170+D173+D148</f>
        <v>15081350</v>
      </c>
      <c r="E147" s="18">
        <f>E153+E159+E165+E170+E173+E148</f>
        <v>15920463</v>
      </c>
      <c r="F147" s="18">
        <f>F153+F159+F165+F170+F173+F148</f>
        <v>7830415</v>
      </c>
      <c r="G147" s="67">
        <f t="shared" si="7"/>
        <v>49.18459343801748</v>
      </c>
      <c r="H147" s="73">
        <f t="shared" si="6"/>
        <v>26.010424013543837</v>
      </c>
      <c r="I147" s="55"/>
      <c r="K147" s="79">
        <v>7113192</v>
      </c>
      <c r="L147" s="80">
        <v>3416208.83</v>
      </c>
    </row>
    <row r="148" spans="1:12" ht="15" customHeight="1">
      <c r="A148" s="23"/>
      <c r="B148" s="38">
        <v>85201</v>
      </c>
      <c r="C148" s="39" t="s">
        <v>115</v>
      </c>
      <c r="D148" s="20">
        <f>D149</f>
        <v>1977765</v>
      </c>
      <c r="E148" s="20">
        <f>E149</f>
        <v>1985765</v>
      </c>
      <c r="F148" s="20">
        <f>F149</f>
        <v>907590</v>
      </c>
      <c r="G148" s="64">
        <f t="shared" si="7"/>
        <v>45.704803942057595</v>
      </c>
      <c r="H148" s="72">
        <f t="shared" si="6"/>
        <v>3.014757293253582</v>
      </c>
      <c r="I148" s="55"/>
      <c r="K148" s="79">
        <v>239020</v>
      </c>
      <c r="L148" s="80">
        <v>87399.74</v>
      </c>
    </row>
    <row r="149" spans="1:12" ht="15" customHeight="1">
      <c r="A149" s="24"/>
      <c r="B149" s="15"/>
      <c r="C149" s="16" t="s">
        <v>16</v>
      </c>
      <c r="D149" s="19">
        <v>1977765</v>
      </c>
      <c r="E149" s="19">
        <v>1985765</v>
      </c>
      <c r="F149" s="19">
        <v>907590</v>
      </c>
      <c r="G149" s="64">
        <f t="shared" si="7"/>
        <v>45.704803942057595</v>
      </c>
      <c r="H149" s="72">
        <f t="shared" si="6"/>
        <v>3.014757293253582</v>
      </c>
      <c r="I149" s="55"/>
      <c r="K149" s="79">
        <v>687231</v>
      </c>
      <c r="L149" s="80">
        <v>345100.28</v>
      </c>
    </row>
    <row r="150" spans="1:12" ht="15" customHeight="1">
      <c r="A150" s="24"/>
      <c r="B150" s="15"/>
      <c r="C150" s="16" t="s">
        <v>209</v>
      </c>
      <c r="D150" s="19">
        <v>673689</v>
      </c>
      <c r="E150" s="19">
        <v>672717</v>
      </c>
      <c r="F150" s="19">
        <v>316306</v>
      </c>
      <c r="G150" s="64">
        <f t="shared" si="7"/>
        <v>47.01917745500708</v>
      </c>
      <c r="H150" s="72">
        <f t="shared" si="6"/>
        <v>1.0506790735903522</v>
      </c>
      <c r="I150" s="55"/>
      <c r="K150" s="79">
        <v>3386700</v>
      </c>
      <c r="L150" s="80">
        <v>1717219.34</v>
      </c>
    </row>
    <row r="151" spans="1:12" ht="15" customHeight="1">
      <c r="A151" s="24"/>
      <c r="B151" s="15"/>
      <c r="C151" s="16" t="s">
        <v>235</v>
      </c>
      <c r="D151" s="19">
        <v>861510</v>
      </c>
      <c r="E151" s="19">
        <v>861510</v>
      </c>
      <c r="F151" s="19">
        <v>399268</v>
      </c>
      <c r="G151" s="64">
        <f t="shared" si="7"/>
        <v>46.345138187600845</v>
      </c>
      <c r="H151" s="72">
        <f t="shared" si="6"/>
        <v>1.3262553740816574</v>
      </c>
      <c r="I151" s="55"/>
      <c r="K151" s="79">
        <v>224636</v>
      </c>
      <c r="L151" s="80">
        <v>110478.67</v>
      </c>
    </row>
    <row r="152" spans="1:12" ht="15" customHeight="1">
      <c r="A152" s="24"/>
      <c r="B152" s="15"/>
      <c r="C152" s="16" t="s">
        <v>226</v>
      </c>
      <c r="D152" s="19">
        <v>103206</v>
      </c>
      <c r="E152" s="19">
        <v>103206</v>
      </c>
      <c r="F152" s="19">
        <v>23126</v>
      </c>
      <c r="G152" s="64">
        <f t="shared" si="7"/>
        <v>22.40761196054493</v>
      </c>
      <c r="H152" s="72">
        <f t="shared" si="6"/>
        <v>0.07681803145008467</v>
      </c>
      <c r="I152" s="55"/>
      <c r="K152" s="79">
        <v>920553</v>
      </c>
      <c r="L152" s="80">
        <v>481949.67</v>
      </c>
    </row>
    <row r="153" spans="1:12" ht="15" customHeight="1">
      <c r="A153" s="24"/>
      <c r="B153" s="15" t="s">
        <v>117</v>
      </c>
      <c r="C153" s="16" t="s">
        <v>118</v>
      </c>
      <c r="D153" s="19">
        <f>D154+D157</f>
        <v>10737612</v>
      </c>
      <c r="E153" s="19">
        <f>E154+E157</f>
        <v>11220843</v>
      </c>
      <c r="F153" s="19">
        <f>F154+F157</f>
        <v>5669098</v>
      </c>
      <c r="G153" s="64">
        <f t="shared" si="7"/>
        <v>50.5229241688882</v>
      </c>
      <c r="H153" s="72">
        <f t="shared" si="6"/>
        <v>18.831140208320164</v>
      </c>
      <c r="I153" s="55"/>
      <c r="K153" s="79">
        <v>472252</v>
      </c>
      <c r="L153" s="80">
        <v>262160.98</v>
      </c>
    </row>
    <row r="154" spans="1:12" ht="15" customHeight="1">
      <c r="A154" s="24"/>
      <c r="B154" s="15"/>
      <c r="C154" s="16" t="s">
        <v>16</v>
      </c>
      <c r="D154" s="19">
        <v>10652612</v>
      </c>
      <c r="E154" s="19">
        <v>11110543</v>
      </c>
      <c r="F154" s="19">
        <v>5669098</v>
      </c>
      <c r="G154" s="64">
        <f t="shared" si="7"/>
        <v>51.02449088221881</v>
      </c>
      <c r="H154" s="72">
        <f t="shared" si="6"/>
        <v>18.831140208320164</v>
      </c>
      <c r="I154" s="55"/>
      <c r="K154" s="79">
        <v>1456655</v>
      </c>
      <c r="L154" s="80">
        <v>766085.46</v>
      </c>
    </row>
    <row r="155" spans="1:12" ht="15" customHeight="1">
      <c r="A155" s="24"/>
      <c r="B155" s="15"/>
      <c r="C155" s="16" t="s">
        <v>209</v>
      </c>
      <c r="D155" s="19">
        <v>7099134</v>
      </c>
      <c r="E155" s="19">
        <v>7113192</v>
      </c>
      <c r="F155" s="19">
        <v>3416209</v>
      </c>
      <c r="G155" s="64">
        <f t="shared" si="7"/>
        <v>48.026385341489444</v>
      </c>
      <c r="H155" s="72">
        <f t="shared" si="6"/>
        <v>11.347680117705712</v>
      </c>
      <c r="I155" s="55"/>
      <c r="K155" s="79">
        <v>1014334</v>
      </c>
      <c r="L155" s="80">
        <v>559886.8</v>
      </c>
    </row>
    <row r="156" spans="1:12" ht="17.25" customHeight="1">
      <c r="A156" s="25"/>
      <c r="B156" s="16"/>
      <c r="C156" s="21" t="s">
        <v>227</v>
      </c>
      <c r="D156" s="19">
        <v>1159706</v>
      </c>
      <c r="E156" s="19">
        <v>1239134</v>
      </c>
      <c r="F156" s="19">
        <v>681438</v>
      </c>
      <c r="G156" s="64">
        <f t="shared" si="7"/>
        <v>54.99308387954813</v>
      </c>
      <c r="H156" s="72">
        <f t="shared" si="6"/>
        <v>2.263544310096117</v>
      </c>
      <c r="I156" s="55"/>
      <c r="K156" s="79">
        <v>860524</v>
      </c>
      <c r="L156" s="80">
        <v>421975.23</v>
      </c>
    </row>
    <row r="157" spans="1:12" ht="15" customHeight="1">
      <c r="A157" s="25"/>
      <c r="B157" s="16"/>
      <c r="C157" s="16" t="s">
        <v>67</v>
      </c>
      <c r="D157" s="19">
        <v>85000</v>
      </c>
      <c r="E157" s="19">
        <v>110300</v>
      </c>
      <c r="F157" s="19">
        <v>0</v>
      </c>
      <c r="G157" s="64">
        <f t="shared" si="7"/>
        <v>0</v>
      </c>
      <c r="H157" s="72">
        <f t="shared" si="6"/>
        <v>0</v>
      </c>
      <c r="I157" s="55"/>
      <c r="K157" s="79">
        <f>SUM(K127:K156)</f>
        <v>33421279</v>
      </c>
      <c r="L157" s="80">
        <f>SUM(L127:L156)</f>
        <v>16756859.405000001</v>
      </c>
    </row>
    <row r="158" spans="1:12" ht="15" customHeight="1">
      <c r="A158" s="25"/>
      <c r="B158" s="16"/>
      <c r="C158" s="16" t="s">
        <v>226</v>
      </c>
      <c r="D158" s="19">
        <v>25400</v>
      </c>
      <c r="E158" s="19">
        <v>25400</v>
      </c>
      <c r="F158" s="19">
        <v>3427</v>
      </c>
      <c r="G158" s="64">
        <f t="shared" si="7"/>
        <v>13.492125984251969</v>
      </c>
      <c r="H158" s="72">
        <f t="shared" si="6"/>
        <v>0.011383524767769618</v>
      </c>
      <c r="I158" s="55"/>
      <c r="K158" s="79">
        <v>-32786033</v>
      </c>
      <c r="L158" s="80">
        <v>-147244.18</v>
      </c>
    </row>
    <row r="159" spans="1:12" ht="15" customHeight="1">
      <c r="A159" s="24"/>
      <c r="B159" s="15" t="s">
        <v>119</v>
      </c>
      <c r="C159" s="16" t="s">
        <v>120</v>
      </c>
      <c r="D159" s="19">
        <f>D160</f>
        <v>1721973</v>
      </c>
      <c r="E159" s="19">
        <f>E160</f>
        <v>1757643</v>
      </c>
      <c r="F159" s="19">
        <f>F160</f>
        <v>796682</v>
      </c>
      <c r="G159" s="64">
        <f t="shared" si="7"/>
        <v>45.32672448273057</v>
      </c>
      <c r="H159" s="72">
        <f t="shared" si="6"/>
        <v>2.6463522845159715</v>
      </c>
      <c r="I159" s="55"/>
      <c r="K159" s="79">
        <f>SUM(K157:K158)</f>
        <v>635246</v>
      </c>
      <c r="L159" s="80">
        <f>SUM(L157:L158)</f>
        <v>16609615.225000001</v>
      </c>
    </row>
    <row r="160" spans="1:12" ht="15" customHeight="1">
      <c r="A160" s="24"/>
      <c r="B160" s="15"/>
      <c r="C160" s="16" t="s">
        <v>16</v>
      </c>
      <c r="D160" s="19">
        <v>1721973</v>
      </c>
      <c r="E160" s="19">
        <v>1757643</v>
      </c>
      <c r="F160" s="19">
        <v>796682</v>
      </c>
      <c r="G160" s="64">
        <f t="shared" si="7"/>
        <v>45.32672448273057</v>
      </c>
      <c r="H160" s="72">
        <f t="shared" si="6"/>
        <v>2.6463522845159715</v>
      </c>
      <c r="I160" s="55"/>
      <c r="K160" s="79">
        <v>-24560</v>
      </c>
      <c r="L160" s="80">
        <v>-85325.35</v>
      </c>
    </row>
    <row r="161" spans="1:12" ht="15" customHeight="1">
      <c r="A161" s="24"/>
      <c r="B161" s="15"/>
      <c r="C161" s="16" t="s">
        <v>214</v>
      </c>
      <c r="D161" s="19">
        <v>215770</v>
      </c>
      <c r="E161" s="19">
        <v>239020</v>
      </c>
      <c r="F161" s="19">
        <v>87400</v>
      </c>
      <c r="G161" s="64">
        <f t="shared" si="7"/>
        <v>36.56597774244833</v>
      </c>
      <c r="H161" s="72">
        <f t="shared" si="6"/>
        <v>0.29031808132566805</v>
      </c>
      <c r="I161" s="55"/>
      <c r="K161" s="79">
        <f>SUM(K159:K160)</f>
        <v>610686</v>
      </c>
      <c r="L161" s="80">
        <f>SUM(L159:L160)</f>
        <v>16524289.875000002</v>
      </c>
    </row>
    <row r="162" spans="1:12" ht="15" customHeight="1">
      <c r="A162" s="24"/>
      <c r="B162" s="15"/>
      <c r="C162" s="16" t="s">
        <v>198</v>
      </c>
      <c r="D162" s="19">
        <v>100000</v>
      </c>
      <c r="E162" s="19">
        <v>100000</v>
      </c>
      <c r="F162" s="19">
        <v>55286</v>
      </c>
      <c r="G162" s="64">
        <f t="shared" si="7"/>
        <v>55.286</v>
      </c>
      <c r="H162" s="72">
        <f t="shared" si="6"/>
        <v>0.18364445588296208</v>
      </c>
      <c r="I162" s="55"/>
      <c r="K162" s="79">
        <v>-427260</v>
      </c>
      <c r="L162" s="80">
        <v>-3200</v>
      </c>
    </row>
    <row r="163" spans="1:12" ht="15" customHeight="1">
      <c r="A163" s="24"/>
      <c r="B163" s="15"/>
      <c r="C163" s="16" t="s">
        <v>226</v>
      </c>
      <c r="D163" s="19">
        <v>1406203</v>
      </c>
      <c r="E163" s="19">
        <v>1382763</v>
      </c>
      <c r="F163" s="19">
        <v>645031</v>
      </c>
      <c r="G163" s="64">
        <f t="shared" si="7"/>
        <v>46.647979444055125</v>
      </c>
      <c r="H163" s="72">
        <f t="shared" si="6"/>
        <v>2.1426105528098054</v>
      </c>
      <c r="I163" s="55"/>
      <c r="K163" s="79">
        <f>SUM(K161:K162)</f>
        <v>183426</v>
      </c>
      <c r="L163" s="80">
        <f>SUM(L161:L162)</f>
        <v>16521089.875000002</v>
      </c>
    </row>
    <row r="164" spans="1:12" ht="32.25" customHeight="1">
      <c r="A164" s="24"/>
      <c r="B164" s="15"/>
      <c r="C164" s="63" t="s">
        <v>229</v>
      </c>
      <c r="D164" s="19">
        <v>0</v>
      </c>
      <c r="E164" s="19">
        <v>35860</v>
      </c>
      <c r="F164" s="19">
        <v>8965</v>
      </c>
      <c r="G164" s="64">
        <f t="shared" si="7"/>
        <v>25</v>
      </c>
      <c r="H164" s="72">
        <f t="shared" si="6"/>
        <v>0.029779194497535636</v>
      </c>
      <c r="I164" s="55"/>
      <c r="K164" s="79">
        <v>-175146</v>
      </c>
      <c r="L164" s="80"/>
    </row>
    <row r="165" spans="1:12" ht="15" customHeight="1">
      <c r="A165" s="24"/>
      <c r="B165" s="15" t="s">
        <v>122</v>
      </c>
      <c r="C165" s="16" t="s">
        <v>123</v>
      </c>
      <c r="D165" s="19">
        <f>D166</f>
        <v>577000</v>
      </c>
      <c r="E165" s="19">
        <f>E166</f>
        <v>889212</v>
      </c>
      <c r="F165" s="19">
        <f>F166</f>
        <v>421688</v>
      </c>
      <c r="G165" s="64">
        <f t="shared" si="7"/>
        <v>47.422661862413015</v>
      </c>
      <c r="H165" s="72">
        <f t="shared" si="6"/>
        <v>1.4007282732043287</v>
      </c>
      <c r="I165" s="55"/>
      <c r="K165" s="79">
        <f>SUM(K163:K164)</f>
        <v>8280</v>
      </c>
      <c r="L165" s="80"/>
    </row>
    <row r="166" spans="1:12" ht="15" customHeight="1">
      <c r="A166" s="24"/>
      <c r="B166" s="15"/>
      <c r="C166" s="16" t="s">
        <v>16</v>
      </c>
      <c r="D166" s="19">
        <v>577000</v>
      </c>
      <c r="E166" s="19">
        <v>889212</v>
      </c>
      <c r="F166" s="19">
        <v>421688</v>
      </c>
      <c r="G166" s="64">
        <f t="shared" si="7"/>
        <v>47.422661862413015</v>
      </c>
      <c r="H166" s="72">
        <f t="shared" si="6"/>
        <v>1.4007282732043287</v>
      </c>
      <c r="I166" s="55"/>
      <c r="K166" s="79">
        <v>-3280</v>
      </c>
      <c r="L166" s="80"/>
    </row>
    <row r="167" spans="1:12" ht="15" customHeight="1">
      <c r="A167" s="24"/>
      <c r="B167" s="15"/>
      <c r="C167" s="15" t="s">
        <v>215</v>
      </c>
      <c r="D167" s="19">
        <v>492920</v>
      </c>
      <c r="E167" s="19">
        <v>512085</v>
      </c>
      <c r="F167" s="19">
        <v>259773</v>
      </c>
      <c r="G167" s="64">
        <f t="shared" si="7"/>
        <v>50.72849234013884</v>
      </c>
      <c r="H167" s="72">
        <f t="shared" si="6"/>
        <v>0.8628924363868739</v>
      </c>
      <c r="I167" s="55"/>
      <c r="K167" s="79">
        <f>SUM(K165:K166)</f>
        <v>5000</v>
      </c>
      <c r="L167" s="80"/>
    </row>
    <row r="168" spans="1:12" ht="30" customHeight="1">
      <c r="A168" s="24"/>
      <c r="B168" s="15"/>
      <c r="C168" s="63" t="s">
        <v>229</v>
      </c>
      <c r="D168" s="19">
        <v>0</v>
      </c>
      <c r="E168" s="19">
        <v>288212</v>
      </c>
      <c r="F168" s="19">
        <v>113480</v>
      </c>
      <c r="G168" s="64">
        <f t="shared" si="7"/>
        <v>39.37379429031407</v>
      </c>
      <c r="H168" s="72">
        <f t="shared" si="6"/>
        <v>0.37694846531849907</v>
      </c>
      <c r="I168" s="55"/>
      <c r="K168" s="79">
        <v>-5000</v>
      </c>
      <c r="L168" s="80"/>
    </row>
    <row r="169" spans="1:12" ht="15" customHeight="1">
      <c r="A169" s="24"/>
      <c r="B169" s="15"/>
      <c r="C169" s="16" t="s">
        <v>226</v>
      </c>
      <c r="D169" s="19">
        <v>600</v>
      </c>
      <c r="E169" s="19">
        <v>600</v>
      </c>
      <c r="F169" s="19">
        <v>50</v>
      </c>
      <c r="G169" s="64">
        <f t="shared" si="7"/>
        <v>8.333333333333332</v>
      </c>
      <c r="H169" s="72">
        <f t="shared" si="6"/>
        <v>0.00016608585888196114</v>
      </c>
      <c r="I169" s="55"/>
      <c r="K169" s="79">
        <f>SUM(K167:K168)</f>
        <v>0</v>
      </c>
      <c r="L169" s="80"/>
    </row>
    <row r="170" spans="1:12" ht="29.25" customHeight="1">
      <c r="A170" s="24"/>
      <c r="B170" s="15">
        <v>85220</v>
      </c>
      <c r="C170" s="16" t="s">
        <v>192</v>
      </c>
      <c r="D170" s="19">
        <f>D171</f>
        <v>59500</v>
      </c>
      <c r="E170" s="19">
        <f>E171</f>
        <v>59500</v>
      </c>
      <c r="F170" s="19">
        <f>F171</f>
        <v>29732</v>
      </c>
      <c r="G170" s="64">
        <f t="shared" si="7"/>
        <v>49.969747899159664</v>
      </c>
      <c r="H170" s="72">
        <f t="shared" si="6"/>
        <v>0.09876129512556937</v>
      </c>
      <c r="I170" s="55"/>
      <c r="K170" s="79"/>
      <c r="L170" s="80"/>
    </row>
    <row r="171" spans="1:12" ht="15" customHeight="1">
      <c r="A171" s="24"/>
      <c r="B171" s="15"/>
      <c r="C171" s="16" t="s">
        <v>16</v>
      </c>
      <c r="D171" s="19">
        <v>59500</v>
      </c>
      <c r="E171" s="19">
        <v>59500</v>
      </c>
      <c r="F171" s="19">
        <v>29732</v>
      </c>
      <c r="G171" s="64">
        <f t="shared" si="7"/>
        <v>49.969747899159664</v>
      </c>
      <c r="H171" s="72">
        <f t="shared" si="6"/>
        <v>0.09876129512556937</v>
      </c>
      <c r="I171" s="55"/>
      <c r="K171" s="79"/>
      <c r="L171" s="80"/>
    </row>
    <row r="172" spans="1:12" ht="15" customHeight="1">
      <c r="A172" s="24"/>
      <c r="B172" s="15"/>
      <c r="C172" s="16" t="s">
        <v>194</v>
      </c>
      <c r="D172" s="19">
        <v>59500</v>
      </c>
      <c r="E172" s="19">
        <v>59500</v>
      </c>
      <c r="F172" s="19">
        <v>29732</v>
      </c>
      <c r="G172" s="64">
        <f t="shared" si="7"/>
        <v>49.969747899159664</v>
      </c>
      <c r="H172" s="72">
        <f t="shared" si="6"/>
        <v>0.09876129512556937</v>
      </c>
      <c r="I172" s="55"/>
      <c r="K172" s="79"/>
      <c r="L172" s="80"/>
    </row>
    <row r="173" spans="1:12" ht="15" customHeight="1">
      <c r="A173" s="24"/>
      <c r="B173" s="15" t="s">
        <v>124</v>
      </c>
      <c r="C173" s="16" t="s">
        <v>11</v>
      </c>
      <c r="D173" s="19">
        <f>D174</f>
        <v>7500</v>
      </c>
      <c r="E173" s="19">
        <f>E174</f>
        <v>7500</v>
      </c>
      <c r="F173" s="19">
        <v>5625</v>
      </c>
      <c r="G173" s="64">
        <f t="shared" si="7"/>
        <v>75</v>
      </c>
      <c r="H173" s="72">
        <f t="shared" si="6"/>
        <v>0.01868465912422063</v>
      </c>
      <c r="I173" s="55"/>
      <c r="K173" s="79"/>
      <c r="L173" s="80"/>
    </row>
    <row r="174" spans="1:12" ht="15" customHeight="1">
      <c r="A174" s="24"/>
      <c r="B174" s="15"/>
      <c r="C174" s="16" t="s">
        <v>16</v>
      </c>
      <c r="D174" s="19">
        <v>7500</v>
      </c>
      <c r="E174" s="19">
        <v>7500</v>
      </c>
      <c r="F174" s="19">
        <v>5625</v>
      </c>
      <c r="G174" s="64">
        <f t="shared" si="7"/>
        <v>75</v>
      </c>
      <c r="H174" s="72">
        <f t="shared" si="6"/>
        <v>0.01868465912422063</v>
      </c>
      <c r="I174" s="55"/>
      <c r="K174" s="79"/>
      <c r="L174" s="80"/>
    </row>
    <row r="175" spans="1:12" ht="30" customHeight="1">
      <c r="A175" s="23" t="s">
        <v>125</v>
      </c>
      <c r="B175" s="12"/>
      <c r="C175" s="13" t="s">
        <v>126</v>
      </c>
      <c r="D175" s="18">
        <f>D176+D179</f>
        <v>3851897</v>
      </c>
      <c r="E175" s="18">
        <f>E176+E179</f>
        <v>3851897</v>
      </c>
      <c r="F175" s="18">
        <f>F176+F179</f>
        <v>1975301</v>
      </c>
      <c r="G175" s="67">
        <f t="shared" si="7"/>
        <v>51.28125180917351</v>
      </c>
      <c r="H175" s="73">
        <f t="shared" si="6"/>
        <v>6.561391262707934</v>
      </c>
      <c r="I175" s="55"/>
      <c r="K175" s="79"/>
      <c r="L175" s="80"/>
    </row>
    <row r="176" spans="1:12" ht="15" customHeight="1">
      <c r="A176" s="24"/>
      <c r="B176" s="15" t="s">
        <v>127</v>
      </c>
      <c r="C176" s="16" t="s">
        <v>128</v>
      </c>
      <c r="D176" s="20">
        <f>D178</f>
        <v>62472</v>
      </c>
      <c r="E176" s="20">
        <f>E178</f>
        <v>62472</v>
      </c>
      <c r="F176" s="20">
        <f>F178</f>
        <v>33702</v>
      </c>
      <c r="G176" s="64">
        <f t="shared" si="7"/>
        <v>53.94736842105263</v>
      </c>
      <c r="H176" s="72">
        <f t="shared" si="6"/>
        <v>0.11194851232079708</v>
      </c>
      <c r="I176" s="55"/>
      <c r="K176" s="79"/>
      <c r="L176" s="80"/>
    </row>
    <row r="177" spans="1:12" ht="15" customHeight="1">
      <c r="A177" s="24"/>
      <c r="B177" s="15"/>
      <c r="C177" s="16" t="s">
        <v>58</v>
      </c>
      <c r="D177" s="20">
        <f>D178</f>
        <v>62472</v>
      </c>
      <c r="E177" s="20">
        <f>E178</f>
        <v>62472</v>
      </c>
      <c r="F177" s="20">
        <v>33702</v>
      </c>
      <c r="G177" s="64">
        <f t="shared" si="7"/>
        <v>53.94736842105263</v>
      </c>
      <c r="H177" s="72">
        <f t="shared" si="6"/>
        <v>0.11194851232079708</v>
      </c>
      <c r="I177" s="55"/>
      <c r="K177" s="79"/>
      <c r="L177" s="80"/>
    </row>
    <row r="178" spans="1:12" ht="15" customHeight="1">
      <c r="A178" s="24"/>
      <c r="B178" s="15"/>
      <c r="C178" s="16" t="s">
        <v>202</v>
      </c>
      <c r="D178" s="20">
        <v>62472</v>
      </c>
      <c r="E178" s="20">
        <v>62472</v>
      </c>
      <c r="F178" s="20">
        <v>33702</v>
      </c>
      <c r="G178" s="64">
        <f t="shared" si="7"/>
        <v>53.94736842105263</v>
      </c>
      <c r="H178" s="72">
        <f t="shared" si="6"/>
        <v>0.11194851232079708</v>
      </c>
      <c r="I178" s="55"/>
      <c r="K178" s="79"/>
      <c r="L178" s="80"/>
    </row>
    <row r="179" spans="1:12" ht="15" customHeight="1">
      <c r="A179" s="24"/>
      <c r="B179" s="15" t="s">
        <v>129</v>
      </c>
      <c r="C179" s="16" t="s">
        <v>130</v>
      </c>
      <c r="D179" s="19">
        <f>D180</f>
        <v>3789425</v>
      </c>
      <c r="E179" s="19">
        <f>E180</f>
        <v>3789425</v>
      </c>
      <c r="F179" s="19">
        <f>F180</f>
        <v>1941599</v>
      </c>
      <c r="G179" s="64">
        <f t="shared" si="7"/>
        <v>51.237298534738116</v>
      </c>
      <c r="H179" s="72">
        <f t="shared" si="6"/>
        <v>6.4494427503871385</v>
      </c>
      <c r="I179" s="55"/>
      <c r="K179" s="79"/>
      <c r="L179" s="80"/>
    </row>
    <row r="180" spans="1:12" ht="15" customHeight="1">
      <c r="A180" s="24"/>
      <c r="B180" s="15"/>
      <c r="C180" s="16" t="s">
        <v>16</v>
      </c>
      <c r="D180" s="19">
        <v>3789425</v>
      </c>
      <c r="E180" s="19">
        <v>3789425</v>
      </c>
      <c r="F180" s="19">
        <v>1941599</v>
      </c>
      <c r="G180" s="64">
        <f t="shared" si="7"/>
        <v>51.237298534738116</v>
      </c>
      <c r="H180" s="72">
        <f t="shared" si="6"/>
        <v>6.4494427503871385</v>
      </c>
      <c r="I180" s="55"/>
      <c r="K180" s="79"/>
      <c r="L180" s="80"/>
    </row>
    <row r="181" spans="1:12" ht="15" customHeight="1">
      <c r="A181" s="24"/>
      <c r="B181" s="15"/>
      <c r="C181" s="16" t="s">
        <v>210</v>
      </c>
      <c r="D181" s="19">
        <v>3386700</v>
      </c>
      <c r="E181" s="19">
        <v>3386700</v>
      </c>
      <c r="F181" s="19">
        <v>1717219</v>
      </c>
      <c r="G181" s="64">
        <f t="shared" si="7"/>
        <v>50.704786370212894</v>
      </c>
      <c r="H181" s="72">
        <f t="shared" si="6"/>
        <v>5.704115850068449</v>
      </c>
      <c r="I181" s="55"/>
      <c r="K181" s="79"/>
      <c r="L181" s="80"/>
    </row>
    <row r="182" spans="1:12" ht="15" customHeight="1">
      <c r="A182" s="24"/>
      <c r="B182" s="15"/>
      <c r="C182" s="16" t="s">
        <v>226</v>
      </c>
      <c r="D182" s="19">
        <v>3000</v>
      </c>
      <c r="E182" s="19">
        <v>3000</v>
      </c>
      <c r="F182" s="19">
        <v>2902</v>
      </c>
      <c r="G182" s="64">
        <f t="shared" si="7"/>
        <v>96.73333333333333</v>
      </c>
      <c r="H182" s="72">
        <f t="shared" si="6"/>
        <v>0.009639623249509026</v>
      </c>
      <c r="I182" s="55"/>
      <c r="K182" s="79"/>
      <c r="L182" s="80"/>
    </row>
    <row r="183" spans="1:12" ht="15" customHeight="1">
      <c r="A183" s="23" t="s">
        <v>131</v>
      </c>
      <c r="B183" s="12"/>
      <c r="C183" s="13" t="s">
        <v>132</v>
      </c>
      <c r="D183" s="18">
        <f>D184+D189+D195+D199+D205+D208+D211+D215+D219+D221</f>
        <v>9610023</v>
      </c>
      <c r="E183" s="18">
        <f>E184+E189+E195+E199+E205+E208+E211+E215+E219+E221</f>
        <v>8332851</v>
      </c>
      <c r="F183" s="18">
        <f>F184+F189+F195+F199+F205+F208+F211+F215+F219+F221</f>
        <v>4394138</v>
      </c>
      <c r="G183" s="67">
        <f t="shared" si="7"/>
        <v>52.732708169148836</v>
      </c>
      <c r="H183" s="73">
        <f t="shared" si="6"/>
        <v>14.59608367551726</v>
      </c>
      <c r="I183" s="55"/>
      <c r="K183" s="79"/>
      <c r="L183" s="80"/>
    </row>
    <row r="184" spans="1:12" ht="15" customHeight="1">
      <c r="A184" s="24"/>
      <c r="B184" s="15" t="s">
        <v>133</v>
      </c>
      <c r="C184" s="16" t="s">
        <v>134</v>
      </c>
      <c r="D184" s="19">
        <f>D185+D187</f>
        <v>561950</v>
      </c>
      <c r="E184" s="19">
        <f>E185+E187</f>
        <v>479236</v>
      </c>
      <c r="F184" s="19">
        <f>F185+F187</f>
        <v>231808</v>
      </c>
      <c r="G184" s="64">
        <f t="shared" si="7"/>
        <v>48.370322763732275</v>
      </c>
      <c r="H184" s="72">
        <f t="shared" si="6"/>
        <v>0.7700006155141931</v>
      </c>
      <c r="I184" s="55"/>
      <c r="K184" s="79"/>
      <c r="L184" s="80"/>
    </row>
    <row r="185" spans="1:12" ht="15" customHeight="1">
      <c r="A185" s="24"/>
      <c r="B185" s="15"/>
      <c r="C185" s="16" t="s">
        <v>16</v>
      </c>
      <c r="D185" s="19">
        <v>561950</v>
      </c>
      <c r="E185" s="19">
        <v>479236</v>
      </c>
      <c r="F185" s="19">
        <v>231808</v>
      </c>
      <c r="G185" s="64">
        <f t="shared" si="7"/>
        <v>48.370322763732275</v>
      </c>
      <c r="H185" s="72">
        <f t="shared" si="6"/>
        <v>0.7700006155141931</v>
      </c>
      <c r="I185" s="55"/>
      <c r="K185" s="79"/>
      <c r="L185" s="80"/>
    </row>
    <row r="186" spans="1:12" ht="15" customHeight="1">
      <c r="A186" s="24"/>
      <c r="B186" s="15"/>
      <c r="C186" s="16" t="s">
        <v>209</v>
      </c>
      <c r="D186" s="19">
        <v>232350</v>
      </c>
      <c r="E186" s="19">
        <v>224636</v>
      </c>
      <c r="F186" s="19">
        <v>110479</v>
      </c>
      <c r="G186" s="64">
        <f t="shared" si="7"/>
        <v>49.181342260367884</v>
      </c>
      <c r="H186" s="72">
        <f t="shared" si="6"/>
        <v>0.3669799920684037</v>
      </c>
      <c r="I186" s="55"/>
      <c r="K186" s="79"/>
      <c r="L186" s="80"/>
    </row>
    <row r="187" spans="1:12" ht="15" customHeight="1">
      <c r="A187" s="24"/>
      <c r="B187" s="15"/>
      <c r="C187" s="16" t="s">
        <v>67</v>
      </c>
      <c r="D187" s="19">
        <v>0</v>
      </c>
      <c r="E187" s="19">
        <v>0</v>
      </c>
      <c r="F187" s="19">
        <v>0</v>
      </c>
      <c r="G187" s="64">
        <v>0</v>
      </c>
      <c r="H187" s="72">
        <f t="shared" si="6"/>
        <v>0</v>
      </c>
      <c r="I187" s="55"/>
      <c r="K187" s="79"/>
      <c r="L187" s="80"/>
    </row>
    <row r="188" spans="1:12" ht="15" customHeight="1">
      <c r="A188" s="24"/>
      <c r="B188" s="15"/>
      <c r="C188" s="16" t="s">
        <v>226</v>
      </c>
      <c r="D188" s="19">
        <v>1710</v>
      </c>
      <c r="E188" s="19">
        <v>1710</v>
      </c>
      <c r="F188" s="19">
        <v>953</v>
      </c>
      <c r="G188" s="64">
        <f t="shared" si="7"/>
        <v>55.73099415204679</v>
      </c>
      <c r="H188" s="72">
        <f t="shared" si="6"/>
        <v>0.0031655964702901798</v>
      </c>
      <c r="I188" s="55"/>
      <c r="K188" s="79"/>
      <c r="L188" s="80"/>
    </row>
    <row r="189" spans="1:12" ht="31.5" customHeight="1">
      <c r="A189" s="24"/>
      <c r="B189" s="15" t="s">
        <v>135</v>
      </c>
      <c r="C189" s="16" t="s">
        <v>136</v>
      </c>
      <c r="D189" s="19">
        <f>D190</f>
        <v>1873369</v>
      </c>
      <c r="E189" s="19">
        <f>E190+E194</f>
        <v>1156223</v>
      </c>
      <c r="F189" s="19">
        <f>F190+F194</f>
        <v>552163</v>
      </c>
      <c r="G189" s="64">
        <f t="shared" si="7"/>
        <v>47.75575299920517</v>
      </c>
      <c r="H189" s="72">
        <f t="shared" si="6"/>
        <v>1.8341293219568062</v>
      </c>
      <c r="I189" s="55"/>
      <c r="K189" s="79"/>
      <c r="L189" s="80"/>
    </row>
    <row r="190" spans="1:12" ht="15" customHeight="1">
      <c r="A190" s="24"/>
      <c r="B190" s="15"/>
      <c r="C190" s="16" t="s">
        <v>16</v>
      </c>
      <c r="D190" s="19">
        <v>1873369</v>
      </c>
      <c r="E190" s="19">
        <v>1045223</v>
      </c>
      <c r="F190" s="19">
        <v>552163</v>
      </c>
      <c r="G190" s="64">
        <f t="shared" si="7"/>
        <v>52.82729140097376</v>
      </c>
      <c r="H190" s="72">
        <f t="shared" si="6"/>
        <v>1.8341293219568062</v>
      </c>
      <c r="I190" s="55"/>
      <c r="K190" s="79"/>
      <c r="L190" s="80"/>
    </row>
    <row r="191" spans="1:12" ht="15" customHeight="1">
      <c r="A191" s="24"/>
      <c r="B191" s="15"/>
      <c r="C191" s="16" t="s">
        <v>210</v>
      </c>
      <c r="D191" s="19">
        <v>1040325</v>
      </c>
      <c r="E191" s="19">
        <v>920553</v>
      </c>
      <c r="F191" s="19">
        <v>481950</v>
      </c>
      <c r="G191" s="64">
        <f t="shared" si="7"/>
        <v>52.354400018249905</v>
      </c>
      <c r="H191" s="72">
        <f t="shared" si="6"/>
        <v>1.6009015937632238</v>
      </c>
      <c r="I191" s="55"/>
      <c r="K191" s="79"/>
      <c r="L191" s="80"/>
    </row>
    <row r="192" spans="1:12" ht="15" customHeight="1">
      <c r="A192" s="24"/>
      <c r="B192" s="15"/>
      <c r="C192" s="16" t="s">
        <v>226</v>
      </c>
      <c r="D192" s="19">
        <v>140</v>
      </c>
      <c r="E192" s="19">
        <v>140</v>
      </c>
      <c r="F192" s="19">
        <v>0</v>
      </c>
      <c r="G192" s="64">
        <f t="shared" si="7"/>
        <v>0</v>
      </c>
      <c r="H192" s="72">
        <f t="shared" si="6"/>
        <v>0</v>
      </c>
      <c r="I192" s="55"/>
      <c r="K192" s="79"/>
      <c r="L192" s="80"/>
    </row>
    <row r="193" spans="1:12" ht="30.75" customHeight="1">
      <c r="A193" s="24"/>
      <c r="B193" s="15"/>
      <c r="C193" s="63" t="s">
        <v>229</v>
      </c>
      <c r="D193" s="19">
        <v>700593</v>
      </c>
      <c r="E193" s="19">
        <v>0</v>
      </c>
      <c r="F193" s="19"/>
      <c r="G193" s="64">
        <v>0</v>
      </c>
      <c r="H193" s="72">
        <f t="shared" si="6"/>
        <v>0</v>
      </c>
      <c r="I193" s="55"/>
      <c r="K193" s="79"/>
      <c r="L193" s="80"/>
    </row>
    <row r="194" spans="1:12" ht="15.75" customHeight="1">
      <c r="A194" s="24"/>
      <c r="B194" s="15"/>
      <c r="C194" s="16" t="s">
        <v>67</v>
      </c>
      <c r="D194" s="19">
        <v>0</v>
      </c>
      <c r="E194" s="19">
        <v>111000</v>
      </c>
      <c r="F194" s="19">
        <v>0</v>
      </c>
      <c r="G194" s="64">
        <f t="shared" si="7"/>
        <v>0</v>
      </c>
      <c r="H194" s="72">
        <f t="shared" si="6"/>
        <v>0</v>
      </c>
      <c r="I194" s="55"/>
      <c r="K194" s="79"/>
      <c r="L194" s="80"/>
    </row>
    <row r="195" spans="1:12" ht="15" customHeight="1">
      <c r="A195" s="24"/>
      <c r="B195" s="15" t="s">
        <v>137</v>
      </c>
      <c r="C195" s="16" t="s">
        <v>138</v>
      </c>
      <c r="D195" s="19">
        <f>D196</f>
        <v>793481</v>
      </c>
      <c r="E195" s="19">
        <f>E196</f>
        <v>776800</v>
      </c>
      <c r="F195" s="19">
        <f>F196</f>
        <v>418928</v>
      </c>
      <c r="G195" s="64">
        <f t="shared" si="7"/>
        <v>53.92996910401647</v>
      </c>
      <c r="H195" s="72">
        <f t="shared" si="6"/>
        <v>1.3915603337940445</v>
      </c>
      <c r="I195" s="55"/>
      <c r="K195" s="79"/>
      <c r="L195" s="80"/>
    </row>
    <row r="196" spans="1:12" ht="15" customHeight="1">
      <c r="A196" s="24"/>
      <c r="B196" s="15"/>
      <c r="C196" s="16" t="s">
        <v>16</v>
      </c>
      <c r="D196" s="19">
        <v>793481</v>
      </c>
      <c r="E196" s="19">
        <v>776800</v>
      </c>
      <c r="F196" s="19">
        <v>418928</v>
      </c>
      <c r="G196" s="64">
        <f t="shared" si="7"/>
        <v>53.92996910401647</v>
      </c>
      <c r="H196" s="72">
        <f t="shared" si="6"/>
        <v>1.3915603337940445</v>
      </c>
      <c r="I196" s="55"/>
      <c r="K196" s="79"/>
      <c r="L196" s="80"/>
    </row>
    <row r="197" spans="1:12" ht="15" customHeight="1">
      <c r="A197" s="24"/>
      <c r="B197" s="15"/>
      <c r="C197" s="16" t="s">
        <v>209</v>
      </c>
      <c r="D197" s="19">
        <v>498933</v>
      </c>
      <c r="E197" s="19">
        <v>472252</v>
      </c>
      <c r="F197" s="19">
        <v>262161</v>
      </c>
      <c r="G197" s="64">
        <f t="shared" si="7"/>
        <v>55.512946477728</v>
      </c>
      <c r="H197" s="72">
        <f t="shared" si="6"/>
        <v>0.8708246970070764</v>
      </c>
      <c r="I197" s="55"/>
      <c r="K197" s="79"/>
      <c r="L197" s="80"/>
    </row>
    <row r="198" spans="1:12" ht="15" customHeight="1">
      <c r="A198" s="24"/>
      <c r="B198" s="15"/>
      <c r="C198" s="16" t="s">
        <v>226</v>
      </c>
      <c r="D198" s="19">
        <v>1040</v>
      </c>
      <c r="E198" s="19">
        <v>1040</v>
      </c>
      <c r="F198" s="19">
        <v>180</v>
      </c>
      <c r="G198" s="64">
        <f t="shared" si="7"/>
        <v>17.307692307692307</v>
      </c>
      <c r="H198" s="72">
        <f t="shared" si="6"/>
        <v>0.0005979090919750601</v>
      </c>
      <c r="I198" s="55"/>
      <c r="K198" s="79"/>
      <c r="L198" s="80"/>
    </row>
    <row r="199" spans="1:12" ht="15" customHeight="1">
      <c r="A199" s="24"/>
      <c r="B199" s="15" t="s">
        <v>139</v>
      </c>
      <c r="C199" s="16" t="s">
        <v>140</v>
      </c>
      <c r="D199" s="19">
        <f>D200</f>
        <v>3145734</v>
      </c>
      <c r="E199" s="19">
        <f>E200+E203</f>
        <v>3045139</v>
      </c>
      <c r="F199" s="19">
        <f>F200</f>
        <v>1685709</v>
      </c>
      <c r="G199" s="64">
        <f t="shared" si="7"/>
        <v>55.35737449095098</v>
      </c>
      <c r="H199" s="72">
        <f t="shared" si="6"/>
        <v>5.599448541801038</v>
      </c>
      <c r="I199" s="55"/>
      <c r="K199" s="79"/>
      <c r="L199" s="80"/>
    </row>
    <row r="200" spans="1:12" ht="15" customHeight="1">
      <c r="A200" s="24"/>
      <c r="B200" s="15"/>
      <c r="C200" s="16" t="s">
        <v>16</v>
      </c>
      <c r="D200" s="19">
        <v>3145734</v>
      </c>
      <c r="E200" s="19">
        <v>2970139</v>
      </c>
      <c r="F200" s="19">
        <v>1685709</v>
      </c>
      <c r="G200" s="64">
        <f t="shared" si="7"/>
        <v>56.755222567024646</v>
      </c>
      <c r="H200" s="72">
        <f t="shared" si="6"/>
        <v>5.599448541801038</v>
      </c>
      <c r="I200" s="55"/>
      <c r="K200" s="79"/>
      <c r="L200" s="80"/>
    </row>
    <row r="201" spans="1:12" ht="15" customHeight="1">
      <c r="A201" s="24"/>
      <c r="B201" s="15"/>
      <c r="C201" s="16" t="s">
        <v>209</v>
      </c>
      <c r="D201" s="19">
        <v>1608550</v>
      </c>
      <c r="E201" s="19">
        <v>1456655</v>
      </c>
      <c r="F201" s="19">
        <v>766085</v>
      </c>
      <c r="G201" s="64">
        <f t="shared" si="7"/>
        <v>52.592068815196455</v>
      </c>
      <c r="H201" s="72">
        <f aca="true" t="shared" si="8" ref="H201:H254">SUM((F201/30104911)*100)</f>
        <v>2.5447177040317444</v>
      </c>
      <c r="I201" s="55"/>
      <c r="K201" s="79"/>
      <c r="L201" s="80"/>
    </row>
    <row r="202" spans="1:12" ht="15" customHeight="1">
      <c r="A202" s="24"/>
      <c r="B202" s="15"/>
      <c r="C202" s="16" t="s">
        <v>199</v>
      </c>
      <c r="D202" s="19">
        <v>741385</v>
      </c>
      <c r="E202" s="19">
        <v>741385</v>
      </c>
      <c r="F202" s="19">
        <v>537078</v>
      </c>
      <c r="G202" s="64">
        <f t="shared" si="7"/>
        <v>72.44252311552027</v>
      </c>
      <c r="H202" s="72">
        <f t="shared" si="8"/>
        <v>1.7840212183321187</v>
      </c>
      <c r="I202" s="55"/>
      <c r="K202" s="79"/>
      <c r="L202" s="80"/>
    </row>
    <row r="203" spans="1:12" ht="15" customHeight="1">
      <c r="A203" s="24"/>
      <c r="B203" s="15"/>
      <c r="C203" s="16" t="s">
        <v>67</v>
      </c>
      <c r="D203" s="19">
        <v>0</v>
      </c>
      <c r="E203" s="19">
        <v>75000</v>
      </c>
      <c r="F203" s="19"/>
      <c r="G203" s="64">
        <f t="shared" si="7"/>
        <v>0</v>
      </c>
      <c r="H203" s="72">
        <f t="shared" si="8"/>
        <v>0</v>
      </c>
      <c r="I203" s="55"/>
      <c r="K203" s="79"/>
      <c r="L203" s="80"/>
    </row>
    <row r="204" spans="1:12" ht="15" customHeight="1">
      <c r="A204" s="24"/>
      <c r="B204" s="15"/>
      <c r="C204" s="16" t="s">
        <v>226</v>
      </c>
      <c r="D204" s="19">
        <v>5500</v>
      </c>
      <c r="E204" s="19">
        <v>5500</v>
      </c>
      <c r="F204" s="19">
        <v>182</v>
      </c>
      <c r="G204" s="64">
        <f t="shared" si="7"/>
        <v>3.3090909090909086</v>
      </c>
      <c r="H204" s="72">
        <f t="shared" si="8"/>
        <v>0.0006045525263303385</v>
      </c>
      <c r="I204" s="55"/>
      <c r="K204" s="79"/>
      <c r="L204" s="80"/>
    </row>
    <row r="205" spans="1:12" ht="15" customHeight="1">
      <c r="A205" s="24"/>
      <c r="B205" s="15" t="s">
        <v>141</v>
      </c>
      <c r="C205" s="16" t="s">
        <v>142</v>
      </c>
      <c r="D205" s="19">
        <f aca="true" t="shared" si="9" ref="D205:F206">D206</f>
        <v>37056</v>
      </c>
      <c r="E205" s="19">
        <f t="shared" si="9"/>
        <v>37056</v>
      </c>
      <c r="F205" s="19">
        <f t="shared" si="9"/>
        <v>29696</v>
      </c>
      <c r="G205" s="64">
        <f aca="true" t="shared" si="10" ref="G205:G253">F205/E205*100</f>
        <v>80.13816925734024</v>
      </c>
      <c r="H205" s="72">
        <f t="shared" si="8"/>
        <v>0.09864171330717436</v>
      </c>
      <c r="I205" s="55"/>
      <c r="K205" s="79"/>
      <c r="L205" s="80"/>
    </row>
    <row r="206" spans="1:12" ht="15" customHeight="1">
      <c r="A206" s="24"/>
      <c r="B206" s="15"/>
      <c r="C206" s="16" t="s">
        <v>16</v>
      </c>
      <c r="D206" s="19">
        <f t="shared" si="9"/>
        <v>37056</v>
      </c>
      <c r="E206" s="19">
        <f t="shared" si="9"/>
        <v>37056</v>
      </c>
      <c r="F206" s="19">
        <f t="shared" si="9"/>
        <v>29696</v>
      </c>
      <c r="G206" s="64">
        <f t="shared" si="10"/>
        <v>80.13816925734024</v>
      </c>
      <c r="H206" s="72">
        <f t="shared" si="8"/>
        <v>0.09864171330717436</v>
      </c>
      <c r="I206" s="55"/>
      <c r="K206" s="79"/>
      <c r="L206" s="80"/>
    </row>
    <row r="207" spans="1:12" ht="15" customHeight="1">
      <c r="A207" s="24"/>
      <c r="B207" s="15"/>
      <c r="C207" s="16" t="s">
        <v>226</v>
      </c>
      <c r="D207" s="19">
        <v>37056</v>
      </c>
      <c r="E207" s="19">
        <v>37056</v>
      </c>
      <c r="F207" s="19">
        <v>29696</v>
      </c>
      <c r="G207" s="64">
        <f t="shared" si="10"/>
        <v>80.13816925734024</v>
      </c>
      <c r="H207" s="72">
        <f t="shared" si="8"/>
        <v>0.09864171330717436</v>
      </c>
      <c r="I207" s="55"/>
      <c r="K207" s="79"/>
      <c r="L207" s="80"/>
    </row>
    <row r="208" spans="1:12" ht="15" customHeight="1">
      <c r="A208" s="24"/>
      <c r="B208" s="15" t="s">
        <v>143</v>
      </c>
      <c r="C208" s="16" t="s">
        <v>144</v>
      </c>
      <c r="D208" s="19">
        <f>D209</f>
        <v>331858</v>
      </c>
      <c r="E208" s="19">
        <f>E209</f>
        <v>331858</v>
      </c>
      <c r="F208" s="19">
        <f>F209</f>
        <v>166572</v>
      </c>
      <c r="G208" s="64">
        <f t="shared" si="10"/>
        <v>50.19375757100929</v>
      </c>
      <c r="H208" s="72">
        <f t="shared" si="8"/>
        <v>0.5533050737137206</v>
      </c>
      <c r="I208" s="55"/>
      <c r="K208" s="79"/>
      <c r="L208" s="80"/>
    </row>
    <row r="209" spans="1:12" ht="15" customHeight="1">
      <c r="A209" s="24"/>
      <c r="B209" s="15"/>
      <c r="C209" s="16" t="s">
        <v>16</v>
      </c>
      <c r="D209" s="19">
        <f>D210</f>
        <v>331858</v>
      </c>
      <c r="E209" s="19">
        <f>E210</f>
        <v>331858</v>
      </c>
      <c r="F209" s="19">
        <v>166572</v>
      </c>
      <c r="G209" s="64">
        <f t="shared" si="10"/>
        <v>50.19375757100929</v>
      </c>
      <c r="H209" s="72">
        <f t="shared" si="8"/>
        <v>0.5533050737137206</v>
      </c>
      <c r="I209" s="55"/>
      <c r="K209" s="79"/>
      <c r="L209" s="80"/>
    </row>
    <row r="210" spans="1:12" ht="15" customHeight="1">
      <c r="A210" s="24"/>
      <c r="B210" s="15"/>
      <c r="C210" s="16" t="s">
        <v>200</v>
      </c>
      <c r="D210" s="19">
        <v>331858</v>
      </c>
      <c r="E210" s="19">
        <v>331858</v>
      </c>
      <c r="F210" s="19">
        <v>166572</v>
      </c>
      <c r="G210" s="64">
        <f t="shared" si="10"/>
        <v>50.19375757100929</v>
      </c>
      <c r="H210" s="72">
        <f t="shared" si="8"/>
        <v>0.5533050737137206</v>
      </c>
      <c r="I210" s="55"/>
      <c r="K210" s="79"/>
      <c r="L210" s="80"/>
    </row>
    <row r="211" spans="1:12" ht="15" customHeight="1">
      <c r="A211" s="24"/>
      <c r="B211" s="15">
        <v>85420</v>
      </c>
      <c r="C211" s="16" t="s">
        <v>182</v>
      </c>
      <c r="D211" s="19">
        <f>D212</f>
        <v>1532082</v>
      </c>
      <c r="E211" s="19">
        <f>E212</f>
        <v>1294897</v>
      </c>
      <c r="F211" s="19">
        <f>F212</f>
        <v>700119</v>
      </c>
      <c r="G211" s="64">
        <f t="shared" si="10"/>
        <v>54.067543596131586</v>
      </c>
      <c r="H211" s="72">
        <f t="shared" si="8"/>
        <v>2.325597308691595</v>
      </c>
      <c r="I211" s="55"/>
      <c r="K211" s="79"/>
      <c r="L211" s="80"/>
    </row>
    <row r="212" spans="1:12" ht="15" customHeight="1">
      <c r="A212" s="24"/>
      <c r="B212" s="15"/>
      <c r="C212" s="16" t="s">
        <v>16</v>
      </c>
      <c r="D212" s="19">
        <v>1532082</v>
      </c>
      <c r="E212" s="19">
        <v>1294897</v>
      </c>
      <c r="F212" s="19">
        <v>700119</v>
      </c>
      <c r="G212" s="64">
        <f t="shared" si="10"/>
        <v>54.067543596131586</v>
      </c>
      <c r="H212" s="72">
        <f t="shared" si="8"/>
        <v>2.325597308691595</v>
      </c>
      <c r="I212" s="55"/>
      <c r="K212" s="79"/>
      <c r="L212" s="80"/>
    </row>
    <row r="213" spans="1:12" ht="15" customHeight="1">
      <c r="A213" s="24"/>
      <c r="B213" s="15"/>
      <c r="C213" s="16" t="s">
        <v>216</v>
      </c>
      <c r="D213" s="19">
        <v>1198404</v>
      </c>
      <c r="E213" s="19">
        <v>1014334</v>
      </c>
      <c r="F213" s="19">
        <v>559887</v>
      </c>
      <c r="G213" s="64">
        <f t="shared" si="10"/>
        <v>55.19749904863684</v>
      </c>
      <c r="H213" s="72">
        <f t="shared" si="8"/>
        <v>1.8597862654368917</v>
      </c>
      <c r="I213" s="55"/>
      <c r="K213" s="79"/>
      <c r="L213" s="80"/>
    </row>
    <row r="214" spans="1:12" ht="15" customHeight="1">
      <c r="A214" s="24"/>
      <c r="B214" s="15"/>
      <c r="C214" s="16" t="s">
        <v>226</v>
      </c>
      <c r="D214" s="19">
        <v>1000</v>
      </c>
      <c r="E214" s="19">
        <v>1000</v>
      </c>
      <c r="F214" s="19">
        <v>254</v>
      </c>
      <c r="G214" s="64">
        <f t="shared" si="10"/>
        <v>25.4</v>
      </c>
      <c r="H214" s="72">
        <f t="shared" si="8"/>
        <v>0.0008437161631203627</v>
      </c>
      <c r="I214" s="55"/>
      <c r="K214" s="79"/>
      <c r="L214" s="80"/>
    </row>
    <row r="215" spans="1:12" ht="15" customHeight="1">
      <c r="A215" s="24"/>
      <c r="B215" s="15">
        <v>85421</v>
      </c>
      <c r="C215" s="16" t="s">
        <v>183</v>
      </c>
      <c r="D215" s="19">
        <f>D216</f>
        <v>1236300</v>
      </c>
      <c r="E215" s="19">
        <f>E216</f>
        <v>1128773</v>
      </c>
      <c r="F215" s="19">
        <f>F216</f>
        <v>560706</v>
      </c>
      <c r="G215" s="64">
        <f t="shared" si="10"/>
        <v>49.673937983987926</v>
      </c>
      <c r="H215" s="72">
        <f t="shared" si="8"/>
        <v>1.8625067518053782</v>
      </c>
      <c r="I215" s="55"/>
      <c r="K215" s="79"/>
      <c r="L215" s="80"/>
    </row>
    <row r="216" spans="1:12" ht="15" customHeight="1">
      <c r="A216" s="24"/>
      <c r="B216" s="15"/>
      <c r="C216" s="16" t="s">
        <v>16</v>
      </c>
      <c r="D216" s="19">
        <v>1236300</v>
      </c>
      <c r="E216" s="19">
        <v>1128773</v>
      </c>
      <c r="F216" s="19">
        <v>560706</v>
      </c>
      <c r="G216" s="64">
        <f t="shared" si="10"/>
        <v>49.673937983987926</v>
      </c>
      <c r="H216" s="72">
        <f t="shared" si="8"/>
        <v>1.8625067518053782</v>
      </c>
      <c r="I216" s="55"/>
      <c r="K216" s="79"/>
      <c r="L216" s="80"/>
    </row>
    <row r="217" spans="1:12" ht="15" customHeight="1">
      <c r="A217" s="24"/>
      <c r="B217" s="15"/>
      <c r="C217" s="16" t="s">
        <v>217</v>
      </c>
      <c r="D217" s="19">
        <v>927892</v>
      </c>
      <c r="E217" s="19">
        <v>860524</v>
      </c>
      <c r="F217" s="19">
        <v>421975</v>
      </c>
      <c r="G217" s="64">
        <f t="shared" si="10"/>
        <v>49.03698211787237</v>
      </c>
      <c r="H217" s="72">
        <f t="shared" si="8"/>
        <v>1.4016816060343111</v>
      </c>
      <c r="I217" s="55"/>
      <c r="K217" s="79"/>
      <c r="L217" s="80"/>
    </row>
    <row r="218" spans="1:12" ht="15" customHeight="1">
      <c r="A218" s="24"/>
      <c r="B218" s="15"/>
      <c r="C218" s="16" t="s">
        <v>226</v>
      </c>
      <c r="D218" s="19">
        <v>2000</v>
      </c>
      <c r="E218" s="19">
        <v>2000</v>
      </c>
      <c r="F218" s="19">
        <v>9</v>
      </c>
      <c r="G218" s="64">
        <f t="shared" si="10"/>
        <v>0.44999999999999996</v>
      </c>
      <c r="H218" s="72">
        <f t="shared" si="8"/>
        <v>2.9895454598753007E-05</v>
      </c>
      <c r="I218" s="55"/>
      <c r="K218" s="79"/>
      <c r="L218" s="80"/>
    </row>
    <row r="219" spans="1:12" ht="15" customHeight="1">
      <c r="A219" s="23"/>
      <c r="B219" s="15" t="s">
        <v>146</v>
      </c>
      <c r="C219" s="16" t="s">
        <v>101</v>
      </c>
      <c r="D219" s="19">
        <f>D220</f>
        <v>29358</v>
      </c>
      <c r="E219" s="19">
        <f>E220</f>
        <v>14034</v>
      </c>
      <c r="F219" s="19">
        <f>F220</f>
        <v>4481</v>
      </c>
      <c r="G219" s="64">
        <f t="shared" si="10"/>
        <v>31.92959954396466</v>
      </c>
      <c r="H219" s="72">
        <f t="shared" si="8"/>
        <v>0.014884614673001359</v>
      </c>
      <c r="I219" s="55"/>
      <c r="K219" s="79"/>
      <c r="L219" s="80"/>
    </row>
    <row r="220" spans="1:12" ht="15" customHeight="1">
      <c r="A220" s="23"/>
      <c r="B220" s="15"/>
      <c r="C220" s="16" t="s">
        <v>16</v>
      </c>
      <c r="D220" s="19">
        <v>29358</v>
      </c>
      <c r="E220" s="19">
        <v>14034</v>
      </c>
      <c r="F220" s="19">
        <v>4481</v>
      </c>
      <c r="G220" s="64">
        <f t="shared" si="10"/>
        <v>31.92959954396466</v>
      </c>
      <c r="H220" s="72">
        <f t="shared" si="8"/>
        <v>0.014884614673001359</v>
      </c>
      <c r="I220" s="55"/>
      <c r="K220" s="79"/>
      <c r="L220" s="80"/>
    </row>
    <row r="221" spans="1:12" ht="15" customHeight="1">
      <c r="A221" s="23"/>
      <c r="B221" s="15" t="s">
        <v>147</v>
      </c>
      <c r="C221" s="16" t="s">
        <v>11</v>
      </c>
      <c r="D221" s="19">
        <f>D222</f>
        <v>68835</v>
      </c>
      <c r="E221" s="19">
        <f>E222</f>
        <v>68835</v>
      </c>
      <c r="F221" s="19">
        <f>F222</f>
        <v>43956</v>
      </c>
      <c r="G221" s="64">
        <f t="shared" si="10"/>
        <v>63.857049466114624</v>
      </c>
      <c r="H221" s="72">
        <f t="shared" si="8"/>
        <v>0.14600940026030967</v>
      </c>
      <c r="I221" s="55"/>
      <c r="K221" s="79"/>
      <c r="L221" s="80"/>
    </row>
    <row r="222" spans="1:12" ht="15" customHeight="1">
      <c r="A222" s="23"/>
      <c r="B222" s="15"/>
      <c r="C222" s="16" t="s">
        <v>148</v>
      </c>
      <c r="D222" s="19">
        <v>68835</v>
      </c>
      <c r="E222" s="19">
        <v>68835</v>
      </c>
      <c r="F222" s="19">
        <v>43956</v>
      </c>
      <c r="G222" s="64">
        <f t="shared" si="10"/>
        <v>63.857049466114624</v>
      </c>
      <c r="H222" s="72">
        <f t="shared" si="8"/>
        <v>0.14600940026030967</v>
      </c>
      <c r="I222" s="55"/>
      <c r="K222" s="79"/>
      <c r="L222" s="80"/>
    </row>
    <row r="223" spans="1:12" ht="15" customHeight="1">
      <c r="A223" s="23"/>
      <c r="B223" s="15"/>
      <c r="C223" s="16" t="s">
        <v>226</v>
      </c>
      <c r="D223" s="19">
        <v>4305</v>
      </c>
      <c r="E223" s="19">
        <v>4305</v>
      </c>
      <c r="F223" s="19">
        <v>0</v>
      </c>
      <c r="G223" s="64">
        <f t="shared" si="10"/>
        <v>0</v>
      </c>
      <c r="H223" s="72">
        <f t="shared" si="8"/>
        <v>0</v>
      </c>
      <c r="I223" s="55"/>
      <c r="K223" s="79"/>
      <c r="L223" s="80"/>
    </row>
    <row r="224" spans="1:12" ht="30" customHeight="1">
      <c r="A224" s="23" t="s">
        <v>149</v>
      </c>
      <c r="B224" s="12"/>
      <c r="C224" s="13" t="s">
        <v>150</v>
      </c>
      <c r="D224" s="18">
        <f>D228+D225</f>
        <v>83000</v>
      </c>
      <c r="E224" s="18">
        <f>E228+E225</f>
        <v>83000</v>
      </c>
      <c r="F224" s="18">
        <f>F228+F225</f>
        <v>19950</v>
      </c>
      <c r="G224" s="67">
        <f t="shared" si="10"/>
        <v>24.036144578313255</v>
      </c>
      <c r="H224" s="73">
        <f t="shared" si="8"/>
        <v>0.0662682576939025</v>
      </c>
      <c r="I224" s="55"/>
      <c r="K224" s="79"/>
      <c r="L224" s="80"/>
    </row>
    <row r="225" spans="1:12" ht="15" customHeight="1">
      <c r="A225" s="24"/>
      <c r="B225" s="15">
        <v>90002</v>
      </c>
      <c r="C225" s="16" t="s">
        <v>205</v>
      </c>
      <c r="D225" s="20">
        <f>D226</f>
        <v>60000</v>
      </c>
      <c r="E225" s="20">
        <f>E226</f>
        <v>60000</v>
      </c>
      <c r="F225" s="20">
        <v>0</v>
      </c>
      <c r="G225" s="64">
        <f t="shared" si="10"/>
        <v>0</v>
      </c>
      <c r="H225" s="72">
        <f t="shared" si="8"/>
        <v>0</v>
      </c>
      <c r="I225" s="55"/>
      <c r="K225" s="79"/>
      <c r="L225" s="80"/>
    </row>
    <row r="226" spans="1:12" ht="15" customHeight="1">
      <c r="A226" s="24"/>
      <c r="B226" s="15"/>
      <c r="C226" s="16" t="s">
        <v>58</v>
      </c>
      <c r="D226" s="20">
        <v>60000</v>
      </c>
      <c r="E226" s="20">
        <v>60000</v>
      </c>
      <c r="F226" s="20">
        <v>0</v>
      </c>
      <c r="G226" s="64">
        <f t="shared" si="10"/>
        <v>0</v>
      </c>
      <c r="H226" s="72">
        <f t="shared" si="8"/>
        <v>0</v>
      </c>
      <c r="I226" s="55"/>
      <c r="K226" s="79"/>
      <c r="L226" s="80"/>
    </row>
    <row r="227" spans="1:12" ht="15" customHeight="1">
      <c r="A227" s="24"/>
      <c r="B227" s="15"/>
      <c r="C227" s="16" t="s">
        <v>206</v>
      </c>
      <c r="D227" s="20">
        <v>60000</v>
      </c>
      <c r="E227" s="20">
        <v>60000</v>
      </c>
      <c r="F227" s="20">
        <v>0</v>
      </c>
      <c r="G227" s="64">
        <f t="shared" si="10"/>
        <v>0</v>
      </c>
      <c r="H227" s="72">
        <f t="shared" si="8"/>
        <v>0</v>
      </c>
      <c r="I227" s="55"/>
      <c r="K227" s="79"/>
      <c r="L227" s="80"/>
    </row>
    <row r="228" spans="1:12" ht="15" customHeight="1">
      <c r="A228" s="24"/>
      <c r="B228" s="15">
        <v>90095</v>
      </c>
      <c r="C228" s="16" t="s">
        <v>11</v>
      </c>
      <c r="D228" s="20">
        <f>D229</f>
        <v>23000</v>
      </c>
      <c r="E228" s="20">
        <f>E229</f>
        <v>23000</v>
      </c>
      <c r="F228" s="20">
        <f>F229</f>
        <v>19950</v>
      </c>
      <c r="G228" s="64">
        <f t="shared" si="10"/>
        <v>86.73913043478261</v>
      </c>
      <c r="H228" s="72">
        <f t="shared" si="8"/>
        <v>0.0662682576939025</v>
      </c>
      <c r="I228" s="55"/>
      <c r="K228" s="79"/>
      <c r="L228" s="80"/>
    </row>
    <row r="229" spans="1:12" ht="15" customHeight="1">
      <c r="A229" s="24"/>
      <c r="B229" s="15"/>
      <c r="C229" s="16" t="s">
        <v>58</v>
      </c>
      <c r="D229" s="20">
        <v>23000</v>
      </c>
      <c r="E229" s="20">
        <v>23000</v>
      </c>
      <c r="F229" s="20">
        <v>19950</v>
      </c>
      <c r="G229" s="64">
        <f t="shared" si="10"/>
        <v>86.73913043478261</v>
      </c>
      <c r="H229" s="72">
        <f t="shared" si="8"/>
        <v>0.0662682576939025</v>
      </c>
      <c r="I229" s="55"/>
      <c r="K229" s="79"/>
      <c r="L229" s="80"/>
    </row>
    <row r="230" spans="1:12" ht="30" customHeight="1">
      <c r="A230" s="23" t="s">
        <v>153</v>
      </c>
      <c r="B230" s="12"/>
      <c r="C230" s="13" t="s">
        <v>154</v>
      </c>
      <c r="D230" s="18">
        <f>D231+D235</f>
        <v>106000</v>
      </c>
      <c r="E230" s="18">
        <f>E231+E235</f>
        <v>106000</v>
      </c>
      <c r="F230" s="18">
        <f>F231+F235</f>
        <v>24500</v>
      </c>
      <c r="G230" s="67">
        <f t="shared" si="10"/>
        <v>23.11320754716981</v>
      </c>
      <c r="H230" s="73">
        <f t="shared" si="8"/>
        <v>0.08138207085216097</v>
      </c>
      <c r="I230" s="55"/>
      <c r="K230" s="79"/>
      <c r="L230" s="80"/>
    </row>
    <row r="231" spans="1:12" ht="15" customHeight="1">
      <c r="A231" s="24"/>
      <c r="B231" s="15" t="s">
        <v>155</v>
      </c>
      <c r="C231" s="16" t="s">
        <v>156</v>
      </c>
      <c r="D231" s="19">
        <f>D233</f>
        <v>46000</v>
      </c>
      <c r="E231" s="19">
        <f>E233</f>
        <v>46000</v>
      </c>
      <c r="F231" s="19">
        <f>F233</f>
        <v>4500</v>
      </c>
      <c r="G231" s="64">
        <f t="shared" si="10"/>
        <v>9.782608695652174</v>
      </c>
      <c r="H231" s="72">
        <f t="shared" si="8"/>
        <v>0.014947727299376504</v>
      </c>
      <c r="I231" s="55"/>
      <c r="K231" s="79"/>
      <c r="L231" s="80"/>
    </row>
    <row r="232" spans="1:12" ht="15" customHeight="1">
      <c r="A232" s="24"/>
      <c r="B232" s="15"/>
      <c r="C232" s="16" t="s">
        <v>174</v>
      </c>
      <c r="D232" s="19">
        <v>27000</v>
      </c>
      <c r="E232" s="19">
        <v>27000</v>
      </c>
      <c r="F232" s="19">
        <v>2000</v>
      </c>
      <c r="G232" s="64">
        <f t="shared" si="10"/>
        <v>7.4074074074074066</v>
      </c>
      <c r="H232" s="72">
        <f t="shared" si="8"/>
        <v>0.006643434355278446</v>
      </c>
      <c r="I232" s="55"/>
      <c r="K232" s="79"/>
      <c r="L232" s="80"/>
    </row>
    <row r="233" spans="1:12" ht="15" customHeight="1">
      <c r="A233" s="24"/>
      <c r="B233" s="15"/>
      <c r="C233" s="16" t="s">
        <v>16</v>
      </c>
      <c r="D233" s="19">
        <v>46000</v>
      </c>
      <c r="E233" s="19">
        <v>46000</v>
      </c>
      <c r="F233" s="19">
        <v>4500</v>
      </c>
      <c r="G233" s="64">
        <f t="shared" si="10"/>
        <v>9.782608695652174</v>
      </c>
      <c r="H233" s="72">
        <f t="shared" si="8"/>
        <v>0.014947727299376504</v>
      </c>
      <c r="I233" s="55"/>
      <c r="K233" s="79"/>
      <c r="L233" s="80"/>
    </row>
    <row r="234" spans="1:12" ht="15" customHeight="1">
      <c r="A234" s="24"/>
      <c r="B234" s="15"/>
      <c r="C234" s="16" t="s">
        <v>226</v>
      </c>
      <c r="D234" s="19">
        <v>2500</v>
      </c>
      <c r="E234" s="19">
        <v>2500</v>
      </c>
      <c r="F234" s="19">
        <v>2500</v>
      </c>
      <c r="G234" s="64">
        <f t="shared" si="10"/>
        <v>100</v>
      </c>
      <c r="H234" s="72">
        <f t="shared" si="8"/>
        <v>0.008304292944098058</v>
      </c>
      <c r="I234" s="55"/>
      <c r="K234" s="79"/>
      <c r="L234" s="80"/>
    </row>
    <row r="235" spans="1:12" ht="15" customHeight="1">
      <c r="A235" s="24"/>
      <c r="B235" s="15" t="s">
        <v>157</v>
      </c>
      <c r="C235" s="16" t="s">
        <v>158</v>
      </c>
      <c r="D235" s="19">
        <f>D236</f>
        <v>60000</v>
      </c>
      <c r="E235" s="19">
        <f>E236</f>
        <v>60000</v>
      </c>
      <c r="F235" s="19">
        <v>20000</v>
      </c>
      <c r="G235" s="64">
        <f t="shared" si="10"/>
        <v>33.33333333333333</v>
      </c>
      <c r="H235" s="72">
        <f t="shared" si="8"/>
        <v>0.06643434355278446</v>
      </c>
      <c r="I235" s="55"/>
      <c r="K235" s="79"/>
      <c r="L235" s="80"/>
    </row>
    <row r="236" spans="1:12" ht="15" customHeight="1">
      <c r="A236" s="24"/>
      <c r="B236" s="15"/>
      <c r="C236" s="16" t="s">
        <v>16</v>
      </c>
      <c r="D236" s="19">
        <f>D237</f>
        <v>60000</v>
      </c>
      <c r="E236" s="19">
        <f>E237</f>
        <v>60000</v>
      </c>
      <c r="F236" s="19">
        <v>20000</v>
      </c>
      <c r="G236" s="64">
        <f t="shared" si="10"/>
        <v>33.33333333333333</v>
      </c>
      <c r="H236" s="72">
        <f t="shared" si="8"/>
        <v>0.06643434355278446</v>
      </c>
      <c r="I236" s="55"/>
      <c r="K236" s="79"/>
      <c r="L236" s="80"/>
    </row>
    <row r="237" spans="1:12" ht="30" customHeight="1">
      <c r="A237" s="26"/>
      <c r="B237" s="11"/>
      <c r="C237" s="50" t="s">
        <v>228</v>
      </c>
      <c r="D237" s="19">
        <v>60000</v>
      </c>
      <c r="E237" s="19">
        <v>60000</v>
      </c>
      <c r="F237" s="19">
        <v>20000</v>
      </c>
      <c r="G237" s="64">
        <f t="shared" si="10"/>
        <v>33.33333333333333</v>
      </c>
      <c r="H237" s="72">
        <f t="shared" si="8"/>
        <v>0.06643434355278446</v>
      </c>
      <c r="I237" s="55"/>
      <c r="K237" s="79"/>
      <c r="L237" s="80"/>
    </row>
    <row r="238" spans="1:12" ht="15" customHeight="1">
      <c r="A238" s="23" t="s">
        <v>159</v>
      </c>
      <c r="B238" s="12"/>
      <c r="C238" s="13" t="s">
        <v>222</v>
      </c>
      <c r="D238" s="18">
        <f>D239</f>
        <v>104000</v>
      </c>
      <c r="E238" s="18">
        <f>E239</f>
        <v>104000</v>
      </c>
      <c r="F238" s="18">
        <f>F239</f>
        <v>49062</v>
      </c>
      <c r="G238" s="67">
        <f t="shared" si="10"/>
        <v>47.175</v>
      </c>
      <c r="H238" s="73">
        <f t="shared" si="8"/>
        <v>0.16297008816933556</v>
      </c>
      <c r="I238" s="55"/>
      <c r="K238" s="79"/>
      <c r="L238" s="80"/>
    </row>
    <row r="239" spans="1:12" ht="15" customHeight="1">
      <c r="A239" s="24"/>
      <c r="B239" s="15" t="s">
        <v>161</v>
      </c>
      <c r="C239" s="16" t="s">
        <v>223</v>
      </c>
      <c r="D239" s="19">
        <f>D241</f>
        <v>104000</v>
      </c>
      <c r="E239" s="19">
        <f>E241</f>
        <v>104000</v>
      </c>
      <c r="F239" s="19">
        <f>F241</f>
        <v>49062</v>
      </c>
      <c r="G239" s="64">
        <f t="shared" si="10"/>
        <v>47.175</v>
      </c>
      <c r="H239" s="72">
        <f t="shared" si="8"/>
        <v>0.16297008816933556</v>
      </c>
      <c r="I239" s="55"/>
      <c r="K239" s="79"/>
      <c r="L239" s="80"/>
    </row>
    <row r="240" spans="1:12" ht="15" customHeight="1">
      <c r="A240" s="24"/>
      <c r="B240" s="15"/>
      <c r="C240" s="16" t="s">
        <v>226</v>
      </c>
      <c r="D240" s="19">
        <v>0</v>
      </c>
      <c r="E240" s="19">
        <v>3250</v>
      </c>
      <c r="F240" s="19">
        <v>0</v>
      </c>
      <c r="G240" s="64">
        <v>0</v>
      </c>
      <c r="H240" s="72">
        <f t="shared" si="8"/>
        <v>0</v>
      </c>
      <c r="I240" s="55"/>
      <c r="K240" s="79"/>
      <c r="L240" s="80"/>
    </row>
    <row r="241" spans="1:12" ht="15" customHeight="1">
      <c r="A241" s="24"/>
      <c r="B241" s="15"/>
      <c r="C241" s="16" t="s">
        <v>16</v>
      </c>
      <c r="D241" s="19">
        <v>104000</v>
      </c>
      <c r="E241" s="19">
        <v>104000</v>
      </c>
      <c r="F241" s="19">
        <v>49062</v>
      </c>
      <c r="G241" s="64">
        <f t="shared" si="10"/>
        <v>47.175</v>
      </c>
      <c r="H241" s="72">
        <f t="shared" si="8"/>
        <v>0.16297008816933556</v>
      </c>
      <c r="I241" s="55"/>
      <c r="K241" s="79"/>
      <c r="L241" s="80"/>
    </row>
    <row r="242" spans="1:12" ht="15" customHeight="1">
      <c r="A242" s="24"/>
      <c r="B242" s="15"/>
      <c r="C242" s="16" t="s">
        <v>163</v>
      </c>
      <c r="D242" s="19">
        <v>80000</v>
      </c>
      <c r="E242" s="19">
        <v>80000</v>
      </c>
      <c r="F242" s="19">
        <v>37000</v>
      </c>
      <c r="G242" s="64">
        <f t="shared" si="10"/>
        <v>46.25</v>
      </c>
      <c r="H242" s="72">
        <f t="shared" si="8"/>
        <v>0.12290353557265125</v>
      </c>
      <c r="I242" s="55"/>
      <c r="K242" s="79"/>
      <c r="L242" s="80"/>
    </row>
    <row r="243" spans="1:12" ht="15" customHeight="1">
      <c r="A243" s="23"/>
      <c r="B243" s="12"/>
      <c r="C243" s="13" t="s">
        <v>164</v>
      </c>
      <c r="D243" s="18">
        <f>D8+D14+D24+D36+D42+D46+D58+D87+D97+D105+D142+D147+D175+D183+D230+D238+D100+D224+D84+D21</f>
        <v>60235527</v>
      </c>
      <c r="E243" s="18">
        <f>E8+E14+E24+E36+E42+E46+E58+E87+E97+E105+E142+E147+E175+E183+E230+E238+E100+E224+E84+E21</f>
        <v>64637359</v>
      </c>
      <c r="F243" s="18">
        <f>F8+F14+F24+F36+F42+F46+F58+F87+F97+F105+F142+F147+F175+F183+F230+F238+F100+F224+F84+F21</f>
        <v>30104911</v>
      </c>
      <c r="G243" s="67">
        <f t="shared" si="10"/>
        <v>46.57509444344717</v>
      </c>
      <c r="H243" s="73">
        <f t="shared" si="8"/>
        <v>100</v>
      </c>
      <c r="I243" s="55"/>
      <c r="K243" s="79"/>
      <c r="L243" s="80"/>
    </row>
    <row r="244" spans="1:12" ht="15" customHeight="1">
      <c r="A244" s="24"/>
      <c r="B244" s="15"/>
      <c r="C244" s="16" t="s">
        <v>165</v>
      </c>
      <c r="D244" s="20">
        <f>D10+D16+D20+D26+D29+D38+D44+D48+D52+D56+D60+D65+D68+D77+D82+D89+D91+D95+D99+D107+D112+D117+D122+D124+D128+D132+D136+D144+D146+D149+D154+D23+D73+D86+D160+D166+D171+D174+D177+D180+D185+D190+D196+D200+D206+D209+D212+D216+D220+D222+D233+D236+D241+D139+D93+D54+D225+D228+D31+D102+D104+D103</f>
        <v>59816277</v>
      </c>
      <c r="E244" s="20">
        <f>E10+E16+E20+E26+E29+E38+E44+E48+E52+E56+E60+E65+E68+E77+E82+E89+E91+E95+E99+E107+E112+E117+E122+E124+E128+E132+E136+E144+E146+E149+E154+E23+E73+E86+E160+E166+E171+E174+E177+E180+E185+E190+E196+E200+E206+E209+E212+E216+E220+E222+E233+E236+E241+E139+E93+E54+E225+E228+E31+E102+E104+E103+E12</f>
        <v>59532309</v>
      </c>
      <c r="F244" s="20">
        <f>F10+F16+F20+F26+F29+F38+F44+F48+F52+F56+F60+F65+F68+F77+F82+F89+F91+F95+F99+F107+F112+F117+F122+F124+F128+F132+F136+F144+F146+F149+F154+F23+F73+F86+F160+F166+F171+F174+F177+F180+F185+F190+F196+F200+F206+F209+F212+F216+F220+F222+F233+F236+F241+F139+F93+F54+F225+F228+F31+F102+F104+F103</f>
        <v>30040962</v>
      </c>
      <c r="G244" s="64">
        <f t="shared" si="10"/>
        <v>50.461610686056204</v>
      </c>
      <c r="H244" s="72">
        <f t="shared" si="8"/>
        <v>99.78757950820714</v>
      </c>
      <c r="I244" s="55"/>
      <c r="K244" s="79"/>
      <c r="L244" s="80"/>
    </row>
    <row r="245" spans="1:12" ht="15" customHeight="1">
      <c r="A245" s="24"/>
      <c r="B245" s="15"/>
      <c r="C245" s="16" t="s">
        <v>218</v>
      </c>
      <c r="D245" s="20">
        <f>D17+D45+D57+D61+D69+D108+D113+D118+D125+D129+D133+D140+D150+D155+D161+D167+D181+D186+D191+D197+D201+D213+D217+D78+D33+D49+D74</f>
        <v>33685814</v>
      </c>
      <c r="E245" s="20">
        <f>E17+E45+E57+E61+E69+E108+E113+E118+E125+E129+E133+E140+E150+E155+E161+E167+E181+E186+E191+E197+E201+E213+E217+E78+E33+E49+E74+E40</f>
        <v>32786033</v>
      </c>
      <c r="F245" s="20">
        <f>F17+F45+F57+F61+F69+F108+F113+F118+F125+F129+F133+F140+F150+F155+F161+F167+F181+F186+F191+F197+F201+F213+F217+F78+F33+F49+F74+F40</f>
        <v>16521087</v>
      </c>
      <c r="G245" s="64">
        <f t="shared" si="10"/>
        <v>50.39062517871559</v>
      </c>
      <c r="H245" s="72">
        <f t="shared" si="8"/>
        <v>54.878378481172064</v>
      </c>
      <c r="I245" s="55"/>
      <c r="K245" s="79"/>
      <c r="L245" s="80"/>
    </row>
    <row r="246" spans="1:12" ht="15" customHeight="1">
      <c r="A246" s="24"/>
      <c r="B246" s="15"/>
      <c r="C246" s="16" t="s">
        <v>167</v>
      </c>
      <c r="D246" s="20">
        <f>D27+D109+D120+D151+D156+D162+D172+D178+D210+D237+D242+D232+D227+D202+D41</f>
        <v>4951052</v>
      </c>
      <c r="E246" s="20">
        <f>E27+E109+E120+E151+E156+E162+E172+E178+E210+E237+E242+E232+E227+E202+E41</f>
        <v>5030480</v>
      </c>
      <c r="F246" s="20">
        <f>F27+F109+F120+F151+F156+F162+F172+F178+F210+F237+F242+F232+F227+F202+F41</f>
        <v>2848253</v>
      </c>
      <c r="G246" s="64">
        <f t="shared" si="10"/>
        <v>56.61990505876179</v>
      </c>
      <c r="H246" s="72">
        <f t="shared" si="8"/>
        <v>9.46109091636245</v>
      </c>
      <c r="I246" s="55"/>
      <c r="K246" s="79"/>
      <c r="L246" s="80"/>
    </row>
    <row r="247" spans="1:12" ht="15" customHeight="1">
      <c r="A247" s="24"/>
      <c r="B247" s="15"/>
      <c r="C247" s="16" t="s">
        <v>226</v>
      </c>
      <c r="D247" s="20">
        <f>D18+D34+D50+D62+D71+D83+D110+D114+D119+D126+D130+D134+D141+D152+D158+D163+D182+D188+D192+D198+D204+D207+D214+D218+D223+D234+D169+D66+D75</f>
        <v>2187928</v>
      </c>
      <c r="E247" s="20">
        <f>E18+E34+E50+E62+E71+E83+E110+E114+E119+E126+E130+E134+E141+E152+E158+E163+E182+E188+E192+E198+E204+E207+E214+E218+E223+E234+E169+E66+E75+E240</f>
        <v>2167738</v>
      </c>
      <c r="F247" s="20">
        <f>F18+F34+F50+F62+F71+F83+F110+F114+F119+F126+F130+F134+F141+F152+F158+F163+F182+F188+F192+F198+F204+F207+F214+F218+F223+F234+F169+F66+F75+F240</f>
        <v>982409</v>
      </c>
      <c r="G247" s="64">
        <f t="shared" si="10"/>
        <v>45.319545074174094</v>
      </c>
      <c r="H247" s="72">
        <f t="shared" si="8"/>
        <v>3.2632848507673713</v>
      </c>
      <c r="I247" s="55"/>
      <c r="K247" s="79"/>
      <c r="L247" s="80"/>
    </row>
    <row r="248" spans="1:12" ht="30" customHeight="1">
      <c r="A248" s="24"/>
      <c r="B248" s="15"/>
      <c r="C248" s="15" t="s">
        <v>229</v>
      </c>
      <c r="D248" s="20">
        <f>D79+D168+D39+D193</f>
        <v>763593</v>
      </c>
      <c r="E248" s="20">
        <f>E79+E168+E39+E193+E96+E137+E164</f>
        <v>1172752</v>
      </c>
      <c r="F248" s="20">
        <f>F79+F168+F39+F193+F96+F137+F164</f>
        <v>468159</v>
      </c>
      <c r="G248" s="64">
        <f t="shared" si="10"/>
        <v>39.9196931661596</v>
      </c>
      <c r="H248" s="72">
        <f t="shared" si="8"/>
        <v>1.555091792166401</v>
      </c>
      <c r="I248" s="55"/>
      <c r="K248" s="79"/>
      <c r="L248" s="80"/>
    </row>
    <row r="249" spans="1:12" ht="15" customHeight="1">
      <c r="A249" s="24"/>
      <c r="B249" s="15"/>
      <c r="C249" s="16" t="s">
        <v>168</v>
      </c>
      <c r="D249" s="20">
        <f>D97</f>
        <v>670200</v>
      </c>
      <c r="E249" s="20">
        <f>E97</f>
        <v>670200</v>
      </c>
      <c r="F249" s="20">
        <f>F97</f>
        <v>335717</v>
      </c>
      <c r="G249" s="64">
        <f t="shared" si="10"/>
        <v>50.09206207102358</v>
      </c>
      <c r="H249" s="72">
        <f t="shared" si="8"/>
        <v>1.115156925725507</v>
      </c>
      <c r="I249" s="55"/>
      <c r="K249" s="79"/>
      <c r="L249" s="80"/>
    </row>
    <row r="250" spans="1:12" ht="33" customHeight="1">
      <c r="A250" s="24"/>
      <c r="B250" s="15"/>
      <c r="C250" s="48" t="s">
        <v>221</v>
      </c>
      <c r="D250" s="20">
        <f>D104</f>
        <v>128000</v>
      </c>
      <c r="E250" s="20">
        <f>E104</f>
        <v>128000</v>
      </c>
      <c r="F250" s="20">
        <v>0</v>
      </c>
      <c r="G250" s="64">
        <f t="shared" si="10"/>
        <v>0</v>
      </c>
      <c r="H250" s="72">
        <f t="shared" si="8"/>
        <v>0</v>
      </c>
      <c r="I250" s="55"/>
      <c r="K250" s="79"/>
      <c r="L250" s="80"/>
    </row>
    <row r="251" spans="1:12" ht="15" customHeight="1">
      <c r="A251" s="24"/>
      <c r="B251" s="15"/>
      <c r="C251" s="48" t="s">
        <v>233</v>
      </c>
      <c r="D251" s="20">
        <f>D103</f>
        <v>68800</v>
      </c>
      <c r="E251" s="20">
        <f>E103</f>
        <v>17557</v>
      </c>
      <c r="F251" s="20">
        <v>0</v>
      </c>
      <c r="G251" s="64">
        <f t="shared" si="10"/>
        <v>0</v>
      </c>
      <c r="H251" s="72">
        <f t="shared" si="8"/>
        <v>0</v>
      </c>
      <c r="I251" s="55"/>
      <c r="K251" s="79"/>
      <c r="L251" s="80"/>
    </row>
    <row r="252" spans="1:12" ht="15" customHeight="1">
      <c r="A252" s="24"/>
      <c r="B252" s="15"/>
      <c r="C252" s="48" t="s">
        <v>201</v>
      </c>
      <c r="D252" s="20">
        <f>D102</f>
        <v>276890</v>
      </c>
      <c r="E252" s="20">
        <f>E102</f>
        <v>227041</v>
      </c>
      <c r="F252" s="20">
        <v>0</v>
      </c>
      <c r="G252" s="64">
        <f t="shared" si="10"/>
        <v>0</v>
      </c>
      <c r="H252" s="72">
        <f t="shared" si="8"/>
        <v>0</v>
      </c>
      <c r="I252" s="55"/>
      <c r="K252" s="79"/>
      <c r="L252" s="80"/>
    </row>
    <row r="253" spans="1:12" ht="16.5" customHeight="1" thickBot="1">
      <c r="A253" s="27"/>
      <c r="B253" s="28"/>
      <c r="C253" s="75" t="s">
        <v>225</v>
      </c>
      <c r="D253" s="32">
        <f>D115+D187+D70+D157+D30+D13+D96</f>
        <v>419250</v>
      </c>
      <c r="E253" s="32">
        <f>E115+E187+E70+E157+E30+E13+E194+E63+E203</f>
        <v>5105050</v>
      </c>
      <c r="F253" s="32">
        <f>F115+F187+F70+F157+F30+F13+F194+F63+F203</f>
        <v>63949</v>
      </c>
      <c r="G253" s="76">
        <f t="shared" si="10"/>
        <v>1.252661580199998</v>
      </c>
      <c r="H253" s="77">
        <f t="shared" si="8"/>
        <v>0.2124204917928507</v>
      </c>
      <c r="I253" s="55"/>
      <c r="K253" s="79"/>
      <c r="L253" s="80"/>
    </row>
    <row r="254" spans="4:12" ht="3" customHeight="1" hidden="1">
      <c r="D254" s="8"/>
      <c r="E254" s="8"/>
      <c r="F254" s="8"/>
      <c r="G254" s="8"/>
      <c r="H254" s="78">
        <f t="shared" si="8"/>
        <v>0</v>
      </c>
      <c r="I254" s="8"/>
      <c r="K254" s="79"/>
      <c r="L254" s="80"/>
    </row>
    <row r="255" spans="1:12" ht="27" customHeight="1">
      <c r="A255" s="57" t="s">
        <v>219</v>
      </c>
      <c r="B255" s="84" t="s">
        <v>224</v>
      </c>
      <c r="C255" s="84"/>
      <c r="D255" s="60"/>
      <c r="E255" s="60"/>
      <c r="F255" s="60"/>
      <c r="G255" s="58"/>
      <c r="H255" s="8"/>
      <c r="I255" s="8"/>
      <c r="K255" s="79"/>
      <c r="L255" s="80"/>
    </row>
    <row r="256" spans="4:12" ht="12.75">
      <c r="D256" s="8"/>
      <c r="E256" s="8"/>
      <c r="F256" s="8"/>
      <c r="G256" s="8"/>
      <c r="H256" s="8"/>
      <c r="I256" s="8"/>
      <c r="K256" s="79"/>
      <c r="L256" s="80"/>
    </row>
    <row r="257" spans="4:12" ht="12.75">
      <c r="D257" s="8"/>
      <c r="E257" s="8"/>
      <c r="F257" s="8"/>
      <c r="G257" s="8"/>
      <c r="H257" s="8"/>
      <c r="I257" s="8"/>
      <c r="K257" s="79"/>
      <c r="L257" s="80"/>
    </row>
    <row r="258" spans="4:12" ht="12.75">
      <c r="D258" s="8"/>
      <c r="E258" s="8"/>
      <c r="F258" s="8"/>
      <c r="G258" s="8"/>
      <c r="H258" s="8"/>
      <c r="I258" s="8"/>
      <c r="K258" s="79"/>
      <c r="L258" s="80"/>
    </row>
    <row r="259" spans="4:12" ht="12.75">
      <c r="D259" s="8"/>
      <c r="E259" s="8"/>
      <c r="F259" s="8"/>
      <c r="G259" s="8"/>
      <c r="H259" s="8"/>
      <c r="I259" s="8"/>
      <c r="K259" s="79"/>
      <c r="L259" s="80"/>
    </row>
    <row r="260" spans="4:12" ht="12.75">
      <c r="D260" s="8"/>
      <c r="E260" s="8"/>
      <c r="F260" s="8"/>
      <c r="G260" s="8"/>
      <c r="H260" s="8"/>
      <c r="I260" s="8"/>
      <c r="K260" s="79"/>
      <c r="L260" s="80"/>
    </row>
    <row r="261" spans="4:12" ht="12.75">
      <c r="D261" s="8"/>
      <c r="E261" s="8"/>
      <c r="F261" s="8"/>
      <c r="G261" s="8"/>
      <c r="H261" s="8"/>
      <c r="I261" s="8"/>
      <c r="K261" s="79"/>
      <c r="L261" s="80"/>
    </row>
    <row r="262" spans="4:12" ht="12.75">
      <c r="D262" s="8"/>
      <c r="E262" s="8"/>
      <c r="F262" s="8"/>
      <c r="G262" s="8"/>
      <c r="H262" s="8"/>
      <c r="I262" s="8"/>
      <c r="K262" s="79"/>
      <c r="L262" s="80"/>
    </row>
    <row r="263" spans="4:12" ht="12.75">
      <c r="D263" s="8"/>
      <c r="E263" s="8"/>
      <c r="F263" s="8"/>
      <c r="G263" s="8"/>
      <c r="H263" s="8"/>
      <c r="I263" s="8"/>
      <c r="K263" s="79"/>
      <c r="L263" s="80"/>
    </row>
    <row r="264" spans="3:12" ht="12.75">
      <c r="C264" s="62"/>
      <c r="D264" s="8"/>
      <c r="E264" s="8"/>
      <c r="F264" s="8"/>
      <c r="G264" s="8"/>
      <c r="H264" s="8"/>
      <c r="I264" s="8"/>
      <c r="K264" s="79"/>
      <c r="L264" s="80"/>
    </row>
    <row r="265" spans="4:12" ht="12.75">
      <c r="D265" s="8"/>
      <c r="E265" s="8"/>
      <c r="F265" s="8"/>
      <c r="G265" s="8"/>
      <c r="H265" s="8"/>
      <c r="I265" s="8"/>
      <c r="K265" s="79"/>
      <c r="L265" s="80"/>
    </row>
    <row r="266" spans="11:12" ht="12.75">
      <c r="K266" s="79"/>
      <c r="L266" s="80"/>
    </row>
    <row r="267" spans="11:12" ht="12.75">
      <c r="K267" s="79"/>
      <c r="L267" s="80"/>
    </row>
    <row r="268" spans="11:12" ht="12.75">
      <c r="K268" s="79"/>
      <c r="L268" s="80"/>
    </row>
    <row r="269" spans="11:12" ht="12.75">
      <c r="K269" s="79"/>
      <c r="L269" s="80"/>
    </row>
    <row r="270" spans="11:12" ht="12.75">
      <c r="K270" s="79"/>
      <c r="L270" s="80"/>
    </row>
    <row r="271" spans="11:12" ht="12.75">
      <c r="K271" s="79"/>
      <c r="L271" s="80"/>
    </row>
    <row r="272" spans="11:12" ht="12.75">
      <c r="K272" s="79"/>
      <c r="L272" s="80"/>
    </row>
    <row r="273" spans="11:12" ht="12.75">
      <c r="K273" s="79"/>
      <c r="L273" s="80"/>
    </row>
    <row r="274" spans="11:12" ht="12.75">
      <c r="K274" s="79"/>
      <c r="L274" s="80"/>
    </row>
    <row r="275" spans="11:12" ht="12.75">
      <c r="K275" s="79"/>
      <c r="L275" s="80"/>
    </row>
    <row r="276" spans="11:12" ht="12.75">
      <c r="K276" s="79"/>
      <c r="L276" s="80"/>
    </row>
    <row r="277" spans="11:12" ht="12.75">
      <c r="K277" s="79"/>
      <c r="L277" s="80"/>
    </row>
    <row r="278" spans="11:12" ht="12.75">
      <c r="K278" s="79"/>
      <c r="L278" s="80"/>
    </row>
    <row r="279" ht="12.75">
      <c r="K279" s="61"/>
    </row>
    <row r="280" ht="12.75">
      <c r="K280" s="61"/>
    </row>
    <row r="281" ht="12.75">
      <c r="K281" s="61"/>
    </row>
    <row r="282" ht="12.75">
      <c r="K282" s="61"/>
    </row>
  </sheetData>
  <sheetProtection/>
  <mergeCells count="10">
    <mergeCell ref="D4:D6"/>
    <mergeCell ref="A2:H2"/>
    <mergeCell ref="G4:G6"/>
    <mergeCell ref="B255:C255"/>
    <mergeCell ref="B4:B6"/>
    <mergeCell ref="A4:A6"/>
    <mergeCell ref="C3:H3"/>
    <mergeCell ref="H4:H6"/>
    <mergeCell ref="C4:C6"/>
    <mergeCell ref="E4:E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&amp;RTabela 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90"/>
      <c r="E1" s="90"/>
      <c r="F1" s="90"/>
      <c r="G1" s="90"/>
    </row>
    <row r="2" ht="12.75">
      <c r="E2" s="5"/>
    </row>
    <row r="3" ht="12.75">
      <c r="E3" s="5"/>
    </row>
    <row r="4" spans="5:6" ht="12.75">
      <c r="E4" s="91"/>
      <c r="F4" s="91"/>
    </row>
    <row r="5" spans="3:6" ht="14.25">
      <c r="C5" s="83" t="s">
        <v>195</v>
      </c>
      <c r="D5" s="83"/>
      <c r="E5" s="83"/>
      <c r="F5" s="6"/>
    </row>
    <row r="6" spans="3:5" ht="14.25">
      <c r="C6" s="83" t="s">
        <v>177</v>
      </c>
      <c r="D6" s="83"/>
      <c r="E6" s="83"/>
    </row>
    <row r="7" ht="14.25">
      <c r="C7" s="7"/>
    </row>
    <row r="9" ht="13.5" thickBot="1">
      <c r="F9" t="s">
        <v>173</v>
      </c>
    </row>
    <row r="10" spans="1:7" ht="12.75">
      <c r="A10" s="1"/>
      <c r="B10" s="1"/>
      <c r="C10" s="1"/>
      <c r="D10" s="92" t="s">
        <v>187</v>
      </c>
      <c r="E10" s="22"/>
      <c r="F10" s="1"/>
      <c r="G10" s="92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93"/>
      <c r="E11" s="2" t="s">
        <v>187</v>
      </c>
      <c r="F11" s="2" t="s">
        <v>180</v>
      </c>
      <c r="G11" s="93"/>
    </row>
    <row r="12" spans="1:7" ht="13.5" thickBot="1">
      <c r="A12" s="3"/>
      <c r="B12" s="3"/>
      <c r="C12" s="3"/>
      <c r="D12" s="94"/>
      <c r="E12" s="43" t="s">
        <v>179</v>
      </c>
      <c r="F12" s="4" t="s">
        <v>196</v>
      </c>
      <c r="G12" s="94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.7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.7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.7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.7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.7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.7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.7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.7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.7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.7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.7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.7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.7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.7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.7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.7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.7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.7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.7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.7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.7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.7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.7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.7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.7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.7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.7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.7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.7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.7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.7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.7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.7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.7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.7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.7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.7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.7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.7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.7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.7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.7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.7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.7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.7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.7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.7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.7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.7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.7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.7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.7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.7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.7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.7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.7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.7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.7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.7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.7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.7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.7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.7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1.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.7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.7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.7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.7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.7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.7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.7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.7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.7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.7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.7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.7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.7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.7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.7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.7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.7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.7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.7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.7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.7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.7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.7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.7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.7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.7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.7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.7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.7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.7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.7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.7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.7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.7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.7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.7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.7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.7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.7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.7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.7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.7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.7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.7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.7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.7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.7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.7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.7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.7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.7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15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.7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.7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.7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.7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.7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.7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.7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.7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.7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.7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1.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.7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.7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.7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.7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1.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.7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.7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.7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.7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.7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.7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.7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.7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.7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.7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.7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.7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.7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.7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.7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.7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.7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.7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.7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.7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.7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.7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.7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.7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.7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.7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.7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.7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.7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.7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.7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.7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.7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.7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.7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.7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.7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.7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.7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1.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.7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.7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.7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.7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.7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.7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.7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.7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.7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.7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.7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.7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.7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.7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.7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.7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15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.7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6.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sheetProtection/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2014-08-06T08:10:06Z</cp:lastPrinted>
  <dcterms:created xsi:type="dcterms:W3CDTF">2005-11-08T10:40:11Z</dcterms:created>
  <dcterms:modified xsi:type="dcterms:W3CDTF">2014-08-27T13:09:33Z</dcterms:modified>
  <cp:category/>
  <cp:version/>
  <cp:contentType/>
  <cp:contentStatus/>
</cp:coreProperties>
</file>