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795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<sst xmlns="http://schemas.openxmlformats.org/spreadsheetml/2006/main" count="328" uniqueCount="147">
  <si>
    <t>Dział</t>
  </si>
  <si>
    <t>Rozdział</t>
  </si>
  <si>
    <t>§</t>
  </si>
  <si>
    <t>Wyszczególnienie</t>
  </si>
  <si>
    <t>ROLNICTWO I ŁOWIECTWO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</si>
  <si>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</si>
  <si>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</si>
  <si>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</si>
  <si>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Wpływy z różnych opłat</t>
  </si>
  <si>
    <t>Pozostałe odsetki</t>
  </si>
  <si>
    <t>Wpływy z różnych dochodów</t>
  </si>
  <si>
    <t>GOSPODARKA MIESZKANIOWA</t>
  </si>
  <si>
    <t>Gospodarka gruntami i nieruchomościami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</si>
  <si>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</si>
  <si>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</si>
  <si>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</si>
  <si>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</si>
  <si>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Nadzór budowlany</t>
  </si>
  <si>
    <t>ADMINISTRACJA PUBLICZNA</t>
  </si>
  <si>
    <t>Starostwa Powiatowe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</si>
  <si>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</si>
  <si>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</si>
  <si>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</si>
  <si>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</si>
  <si>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</si>
  <si>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</si>
  <si>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</si>
  <si>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</si>
  <si>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</si>
  <si>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</si>
  <si>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</si>
  <si>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</si>
  <si>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</si>
  <si>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 xml:space="preserve">Dotacje celowe otrzymane z gminy  na zadania bieżące  realizowane na podstawie  porozumień (umów)  między jst. 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</si>
  <si>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</si>
  <si>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</si>
  <si>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</si>
  <si>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</si>
  <si>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</si>
  <si>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</si>
  <si>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</si>
  <si>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</si>
  <si>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</si>
  <si>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</si>
  <si>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</si>
  <si>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</si>
  <si>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</si>
  <si>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</si>
  <si>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</si>
  <si>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</si>
  <si>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</si>
  <si>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</si>
  <si>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</si>
  <si>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</si>
  <si>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</si>
  <si>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</si>
  <si>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</si>
  <si>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</si>
  <si>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Internaty i bursy szkolne</t>
  </si>
  <si>
    <t>Domy wczasów dziecięcych</t>
  </si>
  <si>
    <t>Pomoc materialna dla uczniów</t>
  </si>
  <si>
    <t>OGÓŁEM DOCHODY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</si>
  <si>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</si>
  <si>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</si>
  <si>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</si>
  <si>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</si>
  <si>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</si>
  <si>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</si>
  <si>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</si>
  <si>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</si>
  <si>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</si>
  <si>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O690</t>
  </si>
  <si>
    <t>O750</t>
  </si>
  <si>
    <t>O830</t>
  </si>
  <si>
    <t>O920</t>
  </si>
  <si>
    <t>O970</t>
  </si>
  <si>
    <t>OO10</t>
  </si>
  <si>
    <t>OO20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</si>
  <si>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</si>
  <si>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</si>
  <si>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</si>
  <si>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</si>
  <si>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</si>
  <si>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</si>
  <si>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</si>
  <si>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</si>
  <si>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</si>
  <si>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</si>
  <si>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</si>
  <si>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O960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</si>
  <si>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</si>
  <si>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</si>
  <si>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</si>
  <si>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</si>
  <si>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>Udział % w dochodach ogółem</t>
  </si>
  <si>
    <t>Obrona cywilna</t>
  </si>
  <si>
    <t>Środki otrzymane od pozostałych jednostek zaliczanych do sektora finansów publicznych na realizację   zadań bieżących jednostek zaliczanych  do sektora finan.publiczn.</t>
  </si>
  <si>
    <t>Wpłaty z tytułu odpłatnego nabycia  prawa własnosci  oraz prawa użytkowania  wieczystego nieruchomości</t>
  </si>
  <si>
    <t>Srodki na dofinansowanie  własnych zadań bieżących gmin (związków gmin),powiatów (zwiazków powiatów), samorządów województw,pozyskane z innych źródeł</t>
  </si>
  <si>
    <t>O870</t>
  </si>
  <si>
    <t>Wpływy z wpłat gmin i powiatów na rzecz innych jst oraz związków gmin lub związków powiatów na dofinansowanie zadań bieżących</t>
  </si>
  <si>
    <t>Wpływy z wpłat gmin i powiatów na rzecz innych jednostek samorządu  terytorialnego oraz związków gmin lub związków powiatów na dofinansowanie zadań  bieżących</t>
  </si>
  <si>
    <t>O1095</t>
  </si>
  <si>
    <t>% (kol 7:6)</t>
  </si>
  <si>
    <t xml:space="preserve">Środki z Funduszu Pracy otrzymane przez powiat z przeznaczeniem na finansowanie kosztów wynagrodzenia i składek na ubezpieczenia społeczne pracowników powiatowego urzędu pracy </t>
  </si>
  <si>
    <t>Środki na dofinansowanie własnych zadań bieżących gmin (związków gmin),powiatów (związków powiatów),samorządów województw, pozyskane z innych źródeł</t>
  </si>
  <si>
    <t>Realizacja zadań wymagających stosowania specjalnej organizacji  nauki i metod pracy dla dzieci i młodzieży w szkołach podstawowych,gimnazjach,liceach ogólnokształcących liceach profilowanych i szkołach zawodowych oraz szkołach artystycznych</t>
  </si>
  <si>
    <t>Dochody z najmu i dzierżawy  składników majątkowych Skarbu Państwa , jednostek samorządu terytorialnego lub innych jednostek zaliczanych do sektora finansów publicznych oraz innych umów o podobnym charakterze</t>
  </si>
  <si>
    <t>Dochody z najmu i dzierżawy  składników majątkowych Skarbu Państwa , jst lub innych jednostek zaliczanych do sektora finansów publiczn.oraz innych umów o podobnym charakterze</t>
  </si>
  <si>
    <t>Dochody z najmu i dzierżawy  składników majątkowych Skarbu Państwa ,  jednostek samorządu terytorialnego lub innych jednostek zaliczanych do sektora finansów publicznych oraz innych umów o podobnym charakterze</t>
  </si>
  <si>
    <t>Dochody z najmu i dzierżawy  składników majątkowych Skarbu Państwa  ,jednostek samorządu terytorialnego lub innych jednostek zaliczanych do sektora finansów publicznych oraz innych umów o podobnym charakterze</t>
  </si>
  <si>
    <t xml:space="preserve">                             WEDŁUG ŹRÓDEŁ I DZIAŁÓW KLASYFIKACJI BUDŻETOWEJ                  (w zł)</t>
  </si>
  <si>
    <t xml:space="preserve">                                                        z tego: dochody bieżące</t>
  </si>
  <si>
    <t xml:space="preserve">                                                                     dochody majatkowe</t>
  </si>
  <si>
    <t>Środki na dofinansowanie własnych zadań bieżących gmin (związkwów gmin),powiatów(związków powiatów), samorządów województw, pozyskane z innych źródeł</t>
  </si>
  <si>
    <t xml:space="preserve"> </t>
  </si>
  <si>
    <t>Kwalifikacja wojskowa</t>
  </si>
  <si>
    <t>Pozostałe wydatki obronne</t>
  </si>
  <si>
    <t>Szkoły zawodowe specjalne</t>
  </si>
  <si>
    <t xml:space="preserve">Dotacje celowe otrzymane z gminy na inwestycje  i zakupy  inwestycyjne realizowane na podstawie  porozumień (umów) między jednostkami samorządu terytorialnego </t>
  </si>
  <si>
    <t>OBRONA NARODOWA</t>
  </si>
  <si>
    <t>O650</t>
  </si>
  <si>
    <t>Wpływy z opłat za wydanie prawa jazdy</t>
  </si>
  <si>
    <t>Wpływy  z opłat za wydanie prawa jazdy</t>
  </si>
  <si>
    <t>O550</t>
  </si>
  <si>
    <t>Wpływy z opłat z tytuł wieczystego użytkowania nieruchomości</t>
  </si>
  <si>
    <t>Plan na 2016 rok wg uchwały budżetowej</t>
  </si>
  <si>
    <t>Plan na 2016 rok po zmianach</t>
  </si>
  <si>
    <t>WYMIAR SPRAWIEDLIWOŚCI</t>
  </si>
  <si>
    <t>Nieodpłatna pomoc prawna</t>
  </si>
  <si>
    <t>Udziały powiatów w podatkach stanowiących dochód budżetu państwa</t>
  </si>
  <si>
    <t>Wpływey z różnych dochodów</t>
  </si>
  <si>
    <t>Zadania w zakresie upowszechniania turystyki</t>
  </si>
  <si>
    <t>TURYSTYKA</t>
  </si>
  <si>
    <t>Wpływy ze sprzedaży skłądników majątkowych</t>
  </si>
  <si>
    <t>Wykonanie na 30.06.2016r.</t>
  </si>
  <si>
    <t xml:space="preserve">DOCHODY POWIATU PLANOWANE DO REALIZACJI  I WYKONANE W I PÓŁROCZU 2016 ROKU </t>
  </si>
  <si>
    <t>O1042</t>
  </si>
  <si>
    <t>Wyłączenie z produkcji gruntów rolnych</t>
  </si>
  <si>
    <t>Dotacje celowe otrzymane z tytułu pomocy finansowej udzielanej  między jednostkami samorządu terytorialnego na dofinansowanie  własnych zadań inwestycyjnych i zakupów inwestycyjnych</t>
  </si>
  <si>
    <t>TRANSPORT  I ŁĄCZNOŚĆ</t>
  </si>
  <si>
    <t>Usuwanie skutków klęsk żywiołowych</t>
  </si>
  <si>
    <t>Dotacje celowe otrzymane  z budżetu państwa  na zadania bieżące z zakresu administracji rządowej zlecone powiatom,związane z realizacją  dodatku wychowawczego oraz dodatku  do zryczałtowanej kwoty stanowiących pomoc państwa w wychowaniu dzieci</t>
  </si>
  <si>
    <t>Dotacje otrzymane z państwowych funduszy celowych na realizację zadań bieżących jednostek sektora finansów publicznych</t>
  </si>
  <si>
    <t>Dotacje celowe otrzymane z budżetu państwa  na realizację inwestycji i zakupów inwestycyjnych własnych powiatu</t>
  </si>
  <si>
    <t>O570</t>
  </si>
  <si>
    <t>Grzywny,mandaty i inne kary pieniężne od osób fizycznych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</si>
</sst>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3">
    <font>
      <sz val="10"/>
      <name val="Arial"/>
      <family val="0"/>
    </font>
    <font>
      <b/>
      <sz val="11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69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169" fontId="6" fillId="0" borderId="13" xfId="42" applyNumberFormat="1" applyFont="1" applyBorder="1" applyAlignment="1">
      <alignment wrapText="1"/>
    </xf>
    <xf numFmtId="43" fontId="6" fillId="0" borderId="13" xfId="42" applyFont="1" applyBorder="1" applyAlignment="1">
      <alignment wrapText="1"/>
    </xf>
    <xf numFmtId="43" fontId="6" fillId="0" borderId="14" xfId="42" applyFont="1" applyBorder="1" applyAlignment="1">
      <alignment wrapText="1"/>
    </xf>
    <xf numFmtId="169" fontId="7" fillId="0" borderId="13" xfId="42" applyNumberFormat="1" applyFont="1" applyBorder="1" applyAlignment="1">
      <alignment wrapText="1"/>
    </xf>
    <xf numFmtId="169" fontId="7" fillId="0" borderId="13" xfId="42" applyNumberFormat="1" applyFont="1" applyBorder="1" applyAlignment="1">
      <alignment horizontal="center" wrapText="1"/>
    </xf>
    <xf numFmtId="169" fontId="6" fillId="0" borderId="13" xfId="42" applyNumberFormat="1" applyFont="1" applyBorder="1" applyAlignment="1">
      <alignment horizontal="center" wrapText="1"/>
    </xf>
    <xf numFmtId="169" fontId="6" fillId="0" borderId="15" xfId="42" applyNumberFormat="1" applyFont="1" applyBorder="1" applyAlignment="1">
      <alignment horizontal="center" wrapText="1"/>
    </xf>
    <xf numFmtId="169" fontId="6" fillId="0" borderId="15" xfId="42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43" fontId="7" fillId="0" borderId="13" xfId="42" applyFont="1" applyBorder="1" applyAlignment="1">
      <alignment wrapText="1"/>
    </xf>
    <xf numFmtId="43" fontId="6" fillId="0" borderId="13" xfId="42" applyFont="1" applyBorder="1" applyAlignment="1">
      <alignment wrapText="1"/>
    </xf>
    <xf numFmtId="43" fontId="6" fillId="0" borderId="15" xfId="42" applyFont="1" applyBorder="1" applyAlignment="1">
      <alignment wrapText="1"/>
    </xf>
    <xf numFmtId="169" fontId="6" fillId="0" borderId="13" xfId="42" applyNumberFormat="1" applyFont="1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169" fontId="7" fillId="0" borderId="18" xfId="42" applyNumberFormat="1" applyFont="1" applyBorder="1" applyAlignment="1">
      <alignment horizontal="center" wrapText="1"/>
    </xf>
    <xf numFmtId="169" fontId="6" fillId="0" borderId="15" xfId="0" applyNumberFormat="1" applyFont="1" applyBorder="1" applyAlignment="1">
      <alignment horizontal="center"/>
    </xf>
    <xf numFmtId="169" fontId="6" fillId="0" borderId="13" xfId="42" applyNumberFormat="1" applyFont="1" applyBorder="1" applyAlignment="1">
      <alignment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9" fontId="6" fillId="0" borderId="13" xfId="42" applyNumberFormat="1" applyFont="1" applyBorder="1" applyAlignment="1">
      <alignment horizontal="center" wrapText="1"/>
    </xf>
    <xf numFmtId="43" fontId="7" fillId="0" borderId="19" xfId="42" applyFont="1" applyBorder="1" applyAlignment="1">
      <alignment wrapText="1"/>
    </xf>
    <xf numFmtId="43" fontId="6" fillId="0" borderId="20" xfId="42" applyFont="1" applyBorder="1" applyAlignment="1">
      <alignment wrapText="1"/>
    </xf>
    <xf numFmtId="43" fontId="7" fillId="0" borderId="14" xfId="42" applyFont="1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169" fontId="7" fillId="0" borderId="13" xfId="42" applyNumberFormat="1" applyFont="1" applyBorder="1" applyAlignment="1">
      <alignment wrapText="1"/>
    </xf>
    <xf numFmtId="0" fontId="7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69" fontId="7" fillId="0" borderId="19" xfId="42" applyNumberFormat="1" applyFont="1" applyBorder="1" applyAlignment="1">
      <alignment wrapText="1"/>
    </xf>
    <xf numFmtId="43" fontId="6" fillId="0" borderId="22" xfId="42" applyFont="1" applyBorder="1" applyAlignment="1">
      <alignment wrapText="1"/>
    </xf>
    <xf numFmtId="43" fontId="6" fillId="0" borderId="15" xfId="42" applyFont="1" applyBorder="1" applyAlignment="1">
      <alignment wrapText="1"/>
    </xf>
    <xf numFmtId="43" fontId="6" fillId="0" borderId="23" xfId="42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5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6"/>
  <sheetViews>
    <sheetView tabSelected="1" zoomScalePageLayoutView="0" workbookViewId="0" topLeftCell="A61">
      <selection activeCell="G230" sqref="G230"/>
    </sheetView>
  </sheetViews>
  <sheetFormatPr defaultColWidth="9.140625" defaultRowHeight="12.75"/>
  <cols>
    <col min="1" max="1" width="5.28125" style="0" customWidth="1"/>
    <col min="2" max="2" width="7.8515625" style="0" customWidth="1"/>
    <col min="3" max="3" width="6.421875" style="0" customWidth="1"/>
    <col min="4" max="4" width="50.57421875" style="0" customWidth="1"/>
    <col min="5" max="7" width="11.7109375" style="0" customWidth="1"/>
    <col min="8" max="8" width="9.57421875" style="0" customWidth="1"/>
    <col min="9" max="9" width="9.8515625" style="0" customWidth="1"/>
  </cols>
  <sheetData>
    <row r="1" spans="1:9" ht="12.75" customHeight="1">
      <c r="A1" s="54" t="s">
        <v>136</v>
      </c>
      <c r="B1" s="54"/>
      <c r="C1" s="54"/>
      <c r="D1" s="54"/>
      <c r="E1" s="54"/>
      <c r="F1" s="54"/>
      <c r="G1" s="54"/>
      <c r="H1" s="54"/>
      <c r="I1" s="54"/>
    </row>
    <row r="2" spans="1:9" ht="15.75" customHeight="1" thickBot="1">
      <c r="A2" s="55" t="s">
        <v>111</v>
      </c>
      <c r="B2" s="55"/>
      <c r="C2" s="55"/>
      <c r="D2" s="55"/>
      <c r="E2" s="55"/>
      <c r="F2" s="55"/>
      <c r="G2" s="55"/>
      <c r="H2" s="55"/>
      <c r="I2" s="55"/>
    </row>
    <row r="3" spans="1:9" ht="54" customHeight="1">
      <c r="A3" s="5" t="s">
        <v>0</v>
      </c>
      <c r="B3" s="4" t="s">
        <v>1</v>
      </c>
      <c r="C3" s="4" t="s">
        <v>2</v>
      </c>
      <c r="D3" s="4" t="s">
        <v>3</v>
      </c>
      <c r="E3" s="4" t="s">
        <v>126</v>
      </c>
      <c r="F3" s="4" t="s">
        <v>127</v>
      </c>
      <c r="G3" s="4" t="s">
        <v>135</v>
      </c>
      <c r="H3" s="4" t="s">
        <v>103</v>
      </c>
      <c r="I3" s="6" t="s">
        <v>94</v>
      </c>
    </row>
    <row r="4" spans="1:9" ht="12.75" customHeight="1">
      <c r="A4" s="39">
        <v>1</v>
      </c>
      <c r="B4" s="40">
        <v>2</v>
      </c>
      <c r="C4" s="40">
        <v>3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1">
        <v>9</v>
      </c>
    </row>
    <row r="5" spans="1:9" ht="13.5" customHeight="1">
      <c r="A5" s="16" t="s">
        <v>68</v>
      </c>
      <c r="B5" s="17"/>
      <c r="C5" s="18"/>
      <c r="D5" s="18" t="s">
        <v>4</v>
      </c>
      <c r="E5" s="8">
        <f>E8</f>
        <v>22132</v>
      </c>
      <c r="F5" s="8">
        <f>F8+F7</f>
        <v>262132</v>
      </c>
      <c r="G5" s="8">
        <f>G8</f>
        <v>11064</v>
      </c>
      <c r="H5" s="9">
        <f>(G5/F5)*100</f>
        <v>4.2207742664001335</v>
      </c>
      <c r="I5" s="10">
        <f>SUM((G5/32072331)*100)</f>
        <v>0.03449702486545178</v>
      </c>
    </row>
    <row r="6" spans="1:9" ht="13.5" customHeight="1">
      <c r="A6" s="16"/>
      <c r="B6" s="20" t="s">
        <v>137</v>
      </c>
      <c r="C6" s="18"/>
      <c r="D6" s="32" t="s">
        <v>138</v>
      </c>
      <c r="E6" s="47">
        <v>0</v>
      </c>
      <c r="F6" s="47">
        <f>F7</f>
        <v>240000</v>
      </c>
      <c r="G6" s="47">
        <v>0</v>
      </c>
      <c r="H6" s="28">
        <v>0</v>
      </c>
      <c r="I6" s="10">
        <f>SUM((G6/32072331)*100)</f>
        <v>0</v>
      </c>
    </row>
    <row r="7" spans="1:9" ht="36" customHeight="1">
      <c r="A7" s="16"/>
      <c r="B7" s="17"/>
      <c r="C7" s="46">
        <v>6300</v>
      </c>
      <c r="D7" s="32" t="s">
        <v>139</v>
      </c>
      <c r="E7" s="8">
        <v>0</v>
      </c>
      <c r="F7" s="47">
        <v>240000</v>
      </c>
      <c r="G7" s="47">
        <v>0</v>
      </c>
      <c r="H7" s="28">
        <v>0</v>
      </c>
      <c r="I7" s="10">
        <f aca="true" t="shared" si="0" ref="I7:I69">SUM((G7/32072331)*100)</f>
        <v>0</v>
      </c>
    </row>
    <row r="8" spans="1:9" ht="12.75" customHeight="1">
      <c r="A8" s="19"/>
      <c r="B8" s="20" t="s">
        <v>102</v>
      </c>
      <c r="C8" s="20"/>
      <c r="D8" s="21" t="s">
        <v>41</v>
      </c>
      <c r="E8" s="11">
        <f>E9</f>
        <v>22132</v>
      </c>
      <c r="F8" s="11">
        <f>F9</f>
        <v>22132</v>
      </c>
      <c r="G8" s="11">
        <f>G9</f>
        <v>11064</v>
      </c>
      <c r="H8" s="28">
        <f>(G8/F8)*100</f>
        <v>49.99096331104283</v>
      </c>
      <c r="I8" s="45">
        <f t="shared" si="0"/>
        <v>0.03449702486545178</v>
      </c>
    </row>
    <row r="9" spans="1:9" ht="38.25" customHeight="1">
      <c r="A9" s="19"/>
      <c r="B9" s="20"/>
      <c r="C9" s="20">
        <v>2110</v>
      </c>
      <c r="D9" s="21" t="s">
        <v>5</v>
      </c>
      <c r="E9" s="11">
        <v>22132</v>
      </c>
      <c r="F9" s="11">
        <v>22132</v>
      </c>
      <c r="G9" s="11">
        <v>11064</v>
      </c>
      <c r="H9" s="28">
        <f aca="true" t="shared" si="1" ref="H9:H75">(G9/F9)*100</f>
        <v>49.99096331104283</v>
      </c>
      <c r="I9" s="45">
        <f t="shared" si="0"/>
        <v>0.03449702486545178</v>
      </c>
    </row>
    <row r="10" spans="1:9" ht="13.5" customHeight="1">
      <c r="A10" s="16" t="s">
        <v>69</v>
      </c>
      <c r="B10" s="17"/>
      <c r="C10" s="17"/>
      <c r="D10" s="18" t="s">
        <v>6</v>
      </c>
      <c r="E10" s="8">
        <f aca="true" t="shared" si="2" ref="E10:G11">E11</f>
        <v>120000</v>
      </c>
      <c r="F10" s="8">
        <f t="shared" si="2"/>
        <v>129700</v>
      </c>
      <c r="G10" s="8">
        <f t="shared" si="2"/>
        <v>60730</v>
      </c>
      <c r="H10" s="29">
        <f t="shared" si="1"/>
        <v>46.823438704703165</v>
      </c>
      <c r="I10" s="10">
        <f t="shared" si="0"/>
        <v>0.1893532465725675</v>
      </c>
    </row>
    <row r="11" spans="1:9" ht="12.75">
      <c r="A11" s="19"/>
      <c r="B11" s="20" t="s">
        <v>78</v>
      </c>
      <c r="C11" s="20"/>
      <c r="D11" s="21" t="s">
        <v>7</v>
      </c>
      <c r="E11" s="11">
        <f t="shared" si="2"/>
        <v>120000</v>
      </c>
      <c r="F11" s="11">
        <f t="shared" si="2"/>
        <v>129700</v>
      </c>
      <c r="G11" s="11">
        <f t="shared" si="2"/>
        <v>60730</v>
      </c>
      <c r="H11" s="28">
        <f t="shared" si="1"/>
        <v>46.823438704703165</v>
      </c>
      <c r="I11" s="45">
        <f t="shared" si="0"/>
        <v>0.1893532465725675</v>
      </c>
    </row>
    <row r="12" spans="1:9" ht="34.5" customHeight="1">
      <c r="A12" s="19"/>
      <c r="B12" s="20"/>
      <c r="C12" s="20">
        <v>2460</v>
      </c>
      <c r="D12" s="21" t="s">
        <v>66</v>
      </c>
      <c r="E12" s="11">
        <v>120000</v>
      </c>
      <c r="F12" s="11">
        <v>129700</v>
      </c>
      <c r="G12" s="11">
        <v>60730</v>
      </c>
      <c r="H12" s="28">
        <f t="shared" si="1"/>
        <v>46.823438704703165</v>
      </c>
      <c r="I12" s="45">
        <f t="shared" si="0"/>
        <v>0.1893532465725675</v>
      </c>
    </row>
    <row r="13" spans="1:9" ht="13.5" customHeight="1">
      <c r="A13" s="22">
        <v>600</v>
      </c>
      <c r="B13" s="23"/>
      <c r="C13" s="23"/>
      <c r="D13" s="24" t="s">
        <v>140</v>
      </c>
      <c r="E13" s="38"/>
      <c r="F13" s="38">
        <f>F16</f>
        <v>2670000</v>
      </c>
      <c r="G13" s="38">
        <f>G14</f>
        <v>200</v>
      </c>
      <c r="H13" s="29">
        <v>0</v>
      </c>
      <c r="I13" s="10">
        <f t="shared" si="0"/>
        <v>0.0006235904711759179</v>
      </c>
    </row>
    <row r="14" spans="1:9" ht="13.5" customHeight="1">
      <c r="A14" s="22"/>
      <c r="B14" s="46">
        <v>60014</v>
      </c>
      <c r="C14" s="23"/>
      <c r="D14" s="24"/>
      <c r="E14" s="38"/>
      <c r="F14" s="38"/>
      <c r="G14" s="47">
        <f>G15</f>
        <v>200</v>
      </c>
      <c r="H14" s="29">
        <v>0</v>
      </c>
      <c r="I14" s="45">
        <f t="shared" si="0"/>
        <v>0.0006235904711759179</v>
      </c>
    </row>
    <row r="15" spans="1:9" ht="13.5" customHeight="1">
      <c r="A15" s="22"/>
      <c r="B15" s="23"/>
      <c r="C15" s="20" t="s">
        <v>71</v>
      </c>
      <c r="D15" s="21" t="s">
        <v>8</v>
      </c>
      <c r="E15" s="38">
        <v>0</v>
      </c>
      <c r="F15" s="38">
        <v>0</v>
      </c>
      <c r="G15" s="47">
        <v>200</v>
      </c>
      <c r="H15" s="28">
        <v>0</v>
      </c>
      <c r="I15" s="45">
        <f t="shared" si="0"/>
        <v>0.0006235904711759179</v>
      </c>
    </row>
    <row r="16" spans="1:9" ht="13.5" customHeight="1">
      <c r="A16" s="19"/>
      <c r="B16" s="20">
        <v>60078</v>
      </c>
      <c r="C16" s="20"/>
      <c r="D16" s="21" t="s">
        <v>141</v>
      </c>
      <c r="E16" s="11"/>
      <c r="F16" s="11">
        <f>F17</f>
        <v>2670000</v>
      </c>
      <c r="G16" s="11">
        <v>0</v>
      </c>
      <c r="H16" s="28">
        <v>0</v>
      </c>
      <c r="I16" s="10">
        <f t="shared" si="0"/>
        <v>0</v>
      </c>
    </row>
    <row r="17" spans="1:9" ht="24.75" customHeight="1">
      <c r="A17" s="19"/>
      <c r="B17" s="20"/>
      <c r="C17" s="20">
        <v>6430</v>
      </c>
      <c r="D17" s="21" t="s">
        <v>144</v>
      </c>
      <c r="E17" s="11"/>
      <c r="F17" s="11">
        <v>2670000</v>
      </c>
      <c r="G17" s="11">
        <v>0</v>
      </c>
      <c r="H17" s="28">
        <v>0</v>
      </c>
      <c r="I17" s="10">
        <f t="shared" si="0"/>
        <v>0</v>
      </c>
    </row>
    <row r="18" spans="1:9" ht="13.5" customHeight="1">
      <c r="A18" s="22">
        <v>630</v>
      </c>
      <c r="B18" s="23"/>
      <c r="C18" s="23"/>
      <c r="D18" s="24" t="s">
        <v>133</v>
      </c>
      <c r="E18" s="38">
        <v>0</v>
      </c>
      <c r="F18" s="38">
        <f>F19</f>
        <v>14720</v>
      </c>
      <c r="G18" s="38">
        <f>G19</f>
        <v>22537</v>
      </c>
      <c r="H18" s="28">
        <v>0</v>
      </c>
      <c r="I18" s="10">
        <f t="shared" si="0"/>
        <v>0.07026929224445831</v>
      </c>
    </row>
    <row r="19" spans="1:9" ht="15" customHeight="1">
      <c r="A19" s="19"/>
      <c r="B19" s="20">
        <v>63003</v>
      </c>
      <c r="C19" s="20"/>
      <c r="D19" s="21" t="s">
        <v>132</v>
      </c>
      <c r="E19" s="11">
        <v>0</v>
      </c>
      <c r="F19" s="11">
        <f>F20</f>
        <v>14720</v>
      </c>
      <c r="G19" s="11">
        <f>G20</f>
        <v>22537</v>
      </c>
      <c r="H19" s="28">
        <v>0</v>
      </c>
      <c r="I19" s="45">
        <f t="shared" si="0"/>
        <v>0.07026929224445831</v>
      </c>
    </row>
    <row r="20" spans="1:9" ht="13.5" customHeight="1">
      <c r="A20" s="19"/>
      <c r="B20" s="20"/>
      <c r="C20" s="20" t="s">
        <v>75</v>
      </c>
      <c r="D20" s="21" t="s">
        <v>10</v>
      </c>
      <c r="E20" s="11">
        <v>0</v>
      </c>
      <c r="F20" s="11">
        <v>14720</v>
      </c>
      <c r="G20" s="11">
        <v>22537</v>
      </c>
      <c r="H20" s="28">
        <v>0</v>
      </c>
      <c r="I20" s="45">
        <f t="shared" si="0"/>
        <v>0.07026929224445831</v>
      </c>
    </row>
    <row r="21" spans="1:9" ht="12.75">
      <c r="A21" s="16">
        <v>700</v>
      </c>
      <c r="B21" s="17"/>
      <c r="C21" s="17"/>
      <c r="D21" s="18" t="s">
        <v>11</v>
      </c>
      <c r="E21" s="8">
        <f>E22</f>
        <v>1710864</v>
      </c>
      <c r="F21" s="8">
        <f>F22</f>
        <v>1909614</v>
      </c>
      <c r="G21" s="8">
        <f>G22</f>
        <v>1701791</v>
      </c>
      <c r="H21" s="29">
        <f t="shared" si="1"/>
        <v>89.11701527114903</v>
      </c>
      <c r="I21" s="10">
        <f t="shared" si="0"/>
        <v>5.306103257664683</v>
      </c>
    </row>
    <row r="22" spans="1:9" ht="12.75" customHeight="1">
      <c r="A22" s="19"/>
      <c r="B22" s="20">
        <v>70005</v>
      </c>
      <c r="C22" s="20"/>
      <c r="D22" s="21" t="s">
        <v>12</v>
      </c>
      <c r="E22" s="11">
        <f>E23+E24+E26+E28+E29</f>
        <v>1710864</v>
      </c>
      <c r="F22" s="11">
        <f>F23+F24+F26+F28+F29</f>
        <v>1909614</v>
      </c>
      <c r="G22" s="11">
        <f>G23+G24+G26+G28+G29+G25+G27</f>
        <v>1701791</v>
      </c>
      <c r="H22" s="28">
        <f t="shared" si="1"/>
        <v>89.11701527114903</v>
      </c>
      <c r="I22" s="45">
        <f t="shared" si="0"/>
        <v>5.306103257664683</v>
      </c>
    </row>
    <row r="23" spans="1:9" ht="12.75" customHeight="1">
      <c r="A23" s="19"/>
      <c r="B23" s="20"/>
      <c r="C23" s="20" t="s">
        <v>124</v>
      </c>
      <c r="D23" s="21" t="s">
        <v>125</v>
      </c>
      <c r="E23" s="11">
        <v>666</v>
      </c>
      <c r="F23" s="11">
        <v>666</v>
      </c>
      <c r="G23" s="11">
        <v>665</v>
      </c>
      <c r="H23" s="28">
        <f t="shared" si="1"/>
        <v>99.84984984984985</v>
      </c>
      <c r="I23" s="45">
        <f t="shared" si="0"/>
        <v>0.002073438316659927</v>
      </c>
    </row>
    <row r="24" spans="1:9" ht="36" customHeight="1">
      <c r="A24" s="19"/>
      <c r="B24" s="20"/>
      <c r="C24" s="20" t="s">
        <v>72</v>
      </c>
      <c r="D24" s="21" t="s">
        <v>107</v>
      </c>
      <c r="E24" s="11">
        <v>14300</v>
      </c>
      <c r="F24" s="11">
        <v>14300</v>
      </c>
      <c r="G24" s="11">
        <v>9837</v>
      </c>
      <c r="H24" s="28">
        <f t="shared" si="1"/>
        <v>68.79020979020979</v>
      </c>
      <c r="I24" s="45">
        <f t="shared" si="0"/>
        <v>0.030671297324787523</v>
      </c>
    </row>
    <row r="25" spans="1:9" ht="14.25" customHeight="1">
      <c r="A25" s="19"/>
      <c r="B25" s="20"/>
      <c r="C25" s="20" t="s">
        <v>99</v>
      </c>
      <c r="D25" s="21" t="s">
        <v>134</v>
      </c>
      <c r="E25" s="11">
        <v>0</v>
      </c>
      <c r="F25" s="11">
        <v>0</v>
      </c>
      <c r="G25" s="11">
        <v>813</v>
      </c>
      <c r="H25" s="28">
        <v>0</v>
      </c>
      <c r="I25" s="45">
        <f t="shared" si="0"/>
        <v>0.0025348952653301065</v>
      </c>
    </row>
    <row r="26" spans="1:9" ht="24" customHeight="1">
      <c r="A26" s="19"/>
      <c r="B26" s="20"/>
      <c r="C26" s="20" t="s">
        <v>81</v>
      </c>
      <c r="D26" s="21" t="s">
        <v>97</v>
      </c>
      <c r="E26" s="12">
        <v>1074261</v>
      </c>
      <c r="F26" s="12">
        <v>1074261</v>
      </c>
      <c r="G26" s="12">
        <v>969435</v>
      </c>
      <c r="H26" s="28">
        <f t="shared" si="1"/>
        <v>90.24203615322534</v>
      </c>
      <c r="I26" s="45">
        <f t="shared" si="0"/>
        <v>3.02265214212213</v>
      </c>
    </row>
    <row r="27" spans="1:9" ht="14.25" customHeight="1">
      <c r="A27" s="19"/>
      <c r="B27" s="20"/>
      <c r="C27" s="20" t="s">
        <v>74</v>
      </c>
      <c r="D27" s="21" t="s">
        <v>9</v>
      </c>
      <c r="E27" s="12">
        <v>0</v>
      </c>
      <c r="F27" s="12">
        <v>0</v>
      </c>
      <c r="G27" s="12">
        <v>1</v>
      </c>
      <c r="H27" s="28">
        <v>0</v>
      </c>
      <c r="I27" s="45">
        <f t="shared" si="0"/>
        <v>3.1179523558795896E-06</v>
      </c>
    </row>
    <row r="28" spans="1:9" ht="36.75" customHeight="1">
      <c r="A28" s="19"/>
      <c r="B28" s="20"/>
      <c r="C28" s="20">
        <v>2110</v>
      </c>
      <c r="D28" s="21" t="s">
        <v>5</v>
      </c>
      <c r="E28" s="12">
        <v>145387</v>
      </c>
      <c r="F28" s="12">
        <v>185387</v>
      </c>
      <c r="G28" s="12">
        <v>80531</v>
      </c>
      <c r="H28" s="28">
        <f t="shared" si="1"/>
        <v>43.439399742160994</v>
      </c>
      <c r="I28" s="45">
        <f t="shared" si="0"/>
        <v>0.25109182117133927</v>
      </c>
    </row>
    <row r="29" spans="1:9" ht="24" customHeight="1">
      <c r="A29" s="19"/>
      <c r="B29" s="20"/>
      <c r="C29" s="20">
        <v>2360</v>
      </c>
      <c r="D29" s="21" t="s">
        <v>14</v>
      </c>
      <c r="E29" s="11">
        <v>476250</v>
      </c>
      <c r="F29" s="11">
        <v>635000</v>
      </c>
      <c r="G29" s="11">
        <v>640509</v>
      </c>
      <c r="H29" s="28">
        <f t="shared" si="1"/>
        <v>100.86755905511811</v>
      </c>
      <c r="I29" s="45">
        <f t="shared" si="0"/>
        <v>1.99707654551208</v>
      </c>
    </row>
    <row r="30" spans="1:9" ht="12.75">
      <c r="A30" s="16">
        <v>710</v>
      </c>
      <c r="B30" s="17"/>
      <c r="C30" s="17"/>
      <c r="D30" s="18" t="s">
        <v>15</v>
      </c>
      <c r="E30" s="8">
        <f>E31+E36</f>
        <v>1140484</v>
      </c>
      <c r="F30" s="8">
        <f>F31+F36</f>
        <v>1230034</v>
      </c>
      <c r="G30" s="8">
        <f>G31+G36</f>
        <v>602324</v>
      </c>
      <c r="H30" s="29">
        <f t="shared" si="1"/>
        <v>48.96807730518018</v>
      </c>
      <c r="I30" s="10">
        <f t="shared" si="0"/>
        <v>1.8780175348028179</v>
      </c>
    </row>
    <row r="31" spans="1:9" ht="12.75">
      <c r="A31" s="19"/>
      <c r="B31" s="20">
        <v>71012</v>
      </c>
      <c r="C31" s="20"/>
      <c r="D31" s="21" t="s">
        <v>16</v>
      </c>
      <c r="E31" s="11">
        <f>E33+E34+E35+E32</f>
        <v>687548</v>
      </c>
      <c r="F31" s="11">
        <f>F33+F34+F35+F32</f>
        <v>777098</v>
      </c>
      <c r="G31" s="11">
        <f>G33+G34+G35+G32</f>
        <v>359339</v>
      </c>
      <c r="H31" s="28">
        <f t="shared" si="1"/>
        <v>46.2411433306996</v>
      </c>
      <c r="I31" s="45">
        <f t="shared" si="0"/>
        <v>1.120401881609416</v>
      </c>
    </row>
    <row r="32" spans="1:9" ht="12.75">
      <c r="A32" s="19"/>
      <c r="B32" s="20"/>
      <c r="C32" s="20" t="s">
        <v>71</v>
      </c>
      <c r="D32" s="21" t="s">
        <v>8</v>
      </c>
      <c r="E32" s="11">
        <v>550000</v>
      </c>
      <c r="F32" s="11">
        <v>550000</v>
      </c>
      <c r="G32" s="11">
        <v>293015</v>
      </c>
      <c r="H32" s="28">
        <f t="shared" si="1"/>
        <v>53.27545454545455</v>
      </c>
      <c r="I32" s="45">
        <f t="shared" si="0"/>
        <v>0.9136068095580581</v>
      </c>
    </row>
    <row r="33" spans="1:9" ht="12.75">
      <c r="A33" s="19"/>
      <c r="B33" s="20"/>
      <c r="C33" s="20" t="s">
        <v>74</v>
      </c>
      <c r="D33" s="21" t="s">
        <v>9</v>
      </c>
      <c r="E33" s="11">
        <v>350</v>
      </c>
      <c r="F33" s="11">
        <v>350</v>
      </c>
      <c r="G33" s="11">
        <v>162</v>
      </c>
      <c r="H33" s="28">
        <f t="shared" si="1"/>
        <v>46.285714285714285</v>
      </c>
      <c r="I33" s="45">
        <f t="shared" si="0"/>
        <v>0.0005051082816524935</v>
      </c>
    </row>
    <row r="34" spans="1:9" ht="12.75">
      <c r="A34" s="19"/>
      <c r="B34" s="20"/>
      <c r="C34" s="20" t="s">
        <v>75</v>
      </c>
      <c r="D34" s="21" t="s">
        <v>10</v>
      </c>
      <c r="E34" s="11">
        <v>14000</v>
      </c>
      <c r="F34" s="11">
        <v>14000</v>
      </c>
      <c r="G34" s="11">
        <v>7014</v>
      </c>
      <c r="H34" s="28">
        <f t="shared" si="1"/>
        <v>50.1</v>
      </c>
      <c r="I34" s="45">
        <f t="shared" si="0"/>
        <v>0.021869317824139443</v>
      </c>
    </row>
    <row r="35" spans="1:9" ht="36.75" customHeight="1">
      <c r="A35" s="19"/>
      <c r="B35" s="20"/>
      <c r="C35" s="20">
        <v>2110</v>
      </c>
      <c r="D35" s="21" t="s">
        <v>5</v>
      </c>
      <c r="E35" s="11">
        <v>123198</v>
      </c>
      <c r="F35" s="11">
        <v>212748</v>
      </c>
      <c r="G35" s="11">
        <v>59148</v>
      </c>
      <c r="H35" s="28">
        <f t="shared" si="1"/>
        <v>27.80190648090699</v>
      </c>
      <c r="I35" s="45">
        <f t="shared" si="0"/>
        <v>0.18442064594556598</v>
      </c>
    </row>
    <row r="36" spans="1:9" ht="12.75">
      <c r="A36" s="19"/>
      <c r="B36" s="20">
        <v>71015</v>
      </c>
      <c r="C36" s="20"/>
      <c r="D36" s="21" t="s">
        <v>17</v>
      </c>
      <c r="E36" s="11">
        <f>E38+E39+E40+E37</f>
        <v>452936</v>
      </c>
      <c r="F36" s="11">
        <f>F38+F39+F40+F37</f>
        <v>452936</v>
      </c>
      <c r="G36" s="11">
        <f>G38+G39+G40+G37</f>
        <v>242985</v>
      </c>
      <c r="H36" s="28">
        <f t="shared" si="1"/>
        <v>53.646652065633994</v>
      </c>
      <c r="I36" s="45">
        <f t="shared" si="0"/>
        <v>0.7576156531934022</v>
      </c>
    </row>
    <row r="37" spans="1:9" ht="12.75">
      <c r="A37" s="19"/>
      <c r="B37" s="20"/>
      <c r="C37" s="20" t="s">
        <v>71</v>
      </c>
      <c r="D37" s="21" t="s">
        <v>8</v>
      </c>
      <c r="E37" s="11">
        <v>100</v>
      </c>
      <c r="F37" s="11">
        <v>100</v>
      </c>
      <c r="G37" s="11">
        <v>79</v>
      </c>
      <c r="H37" s="28">
        <f t="shared" si="1"/>
        <v>79</v>
      </c>
      <c r="I37" s="45">
        <f t="shared" si="0"/>
        <v>0.0002463182361144876</v>
      </c>
    </row>
    <row r="38" spans="1:9" ht="12.75">
      <c r="A38" s="19"/>
      <c r="B38" s="20"/>
      <c r="C38" s="20" t="s">
        <v>74</v>
      </c>
      <c r="D38" s="21" t="s">
        <v>9</v>
      </c>
      <c r="E38" s="11">
        <v>150</v>
      </c>
      <c r="F38" s="11">
        <v>150</v>
      </c>
      <c r="G38" s="11">
        <v>77</v>
      </c>
      <c r="H38" s="28">
        <f t="shared" si="1"/>
        <v>51.33333333333333</v>
      </c>
      <c r="I38" s="45">
        <f t="shared" si="0"/>
        <v>0.00024008233140272842</v>
      </c>
    </row>
    <row r="39" spans="1:9" ht="12.75">
      <c r="A39" s="19"/>
      <c r="B39" s="20"/>
      <c r="C39" s="20" t="s">
        <v>75</v>
      </c>
      <c r="D39" s="21" t="s">
        <v>10</v>
      </c>
      <c r="E39" s="11">
        <v>100</v>
      </c>
      <c r="F39" s="11">
        <v>100</v>
      </c>
      <c r="G39" s="11">
        <v>45</v>
      </c>
      <c r="H39" s="28">
        <f t="shared" si="1"/>
        <v>45</v>
      </c>
      <c r="I39" s="45">
        <f t="shared" si="0"/>
        <v>0.00014030785601458154</v>
      </c>
    </row>
    <row r="40" spans="1:9" ht="35.25" customHeight="1">
      <c r="A40" s="19"/>
      <c r="B40" s="20"/>
      <c r="C40" s="20">
        <v>2110</v>
      </c>
      <c r="D40" s="21" t="s">
        <v>5</v>
      </c>
      <c r="E40" s="11">
        <v>452586</v>
      </c>
      <c r="F40" s="11">
        <v>452586</v>
      </c>
      <c r="G40" s="11">
        <v>242784</v>
      </c>
      <c r="H40" s="28">
        <f t="shared" si="1"/>
        <v>53.643727379989656</v>
      </c>
      <c r="I40" s="45">
        <f t="shared" si="0"/>
        <v>0.7569889447698703</v>
      </c>
    </row>
    <row r="41" spans="1:9" ht="12.75">
      <c r="A41" s="16">
        <v>750</v>
      </c>
      <c r="B41" s="17"/>
      <c r="C41" s="17"/>
      <c r="D41" s="18" t="s">
        <v>18</v>
      </c>
      <c r="E41" s="8">
        <f>E42+E50+E54+E48</f>
        <v>249000</v>
      </c>
      <c r="F41" s="8">
        <f>F42+F50+F54+F48</f>
        <v>249000</v>
      </c>
      <c r="G41" s="8">
        <f>G42+G50+G54+G48</f>
        <v>402263</v>
      </c>
      <c r="H41" s="29">
        <f t="shared" si="1"/>
        <v>161.55140562248994</v>
      </c>
      <c r="I41" s="10">
        <f t="shared" si="0"/>
        <v>1.2542368685331915</v>
      </c>
    </row>
    <row r="42" spans="1:9" ht="12.75">
      <c r="A42" s="19"/>
      <c r="B42" s="20">
        <v>75020</v>
      </c>
      <c r="C42" s="20"/>
      <c r="D42" s="21" t="s">
        <v>19</v>
      </c>
      <c r="E42" s="11">
        <f>E43+E44+E45+E46+E47</f>
        <v>87000</v>
      </c>
      <c r="F42" s="11">
        <f>F43+F44+F45+F46+F47</f>
        <v>87000</v>
      </c>
      <c r="G42" s="11">
        <f>G43+G44+G45+G46+G47</f>
        <v>62047</v>
      </c>
      <c r="H42" s="28">
        <f t="shared" si="1"/>
        <v>71.3183908045977</v>
      </c>
      <c r="I42" s="45">
        <f t="shared" si="0"/>
        <v>0.1934595898252609</v>
      </c>
    </row>
    <row r="43" spans="1:9" ht="12.75">
      <c r="A43" s="19"/>
      <c r="B43" s="20"/>
      <c r="C43" s="20" t="s">
        <v>71</v>
      </c>
      <c r="D43" s="21" t="s">
        <v>8</v>
      </c>
      <c r="E43" s="11">
        <v>1000</v>
      </c>
      <c r="F43" s="11">
        <v>1000</v>
      </c>
      <c r="G43" s="11">
        <v>1130</v>
      </c>
      <c r="H43" s="28">
        <f t="shared" si="1"/>
        <v>112.99999999999999</v>
      </c>
      <c r="I43" s="45">
        <f t="shared" si="0"/>
        <v>0.0035232861621439363</v>
      </c>
    </row>
    <row r="44" spans="1:9" ht="36">
      <c r="A44" s="19"/>
      <c r="B44" s="20"/>
      <c r="C44" s="20" t="s">
        <v>72</v>
      </c>
      <c r="D44" s="21" t="s">
        <v>108</v>
      </c>
      <c r="E44" s="11">
        <v>54000</v>
      </c>
      <c r="F44" s="11">
        <v>54000</v>
      </c>
      <c r="G44" s="11">
        <v>27254</v>
      </c>
      <c r="H44" s="28">
        <f t="shared" si="1"/>
        <v>50.47037037037037</v>
      </c>
      <c r="I44" s="45">
        <f t="shared" si="0"/>
        <v>0.08497667350714234</v>
      </c>
    </row>
    <row r="45" spans="1:9" ht="12.75" customHeight="1">
      <c r="A45" s="19"/>
      <c r="B45" s="20"/>
      <c r="C45" s="20" t="s">
        <v>73</v>
      </c>
      <c r="D45" s="21" t="s">
        <v>38</v>
      </c>
      <c r="E45" s="11">
        <v>0</v>
      </c>
      <c r="F45" s="11">
        <v>0</v>
      </c>
      <c r="G45" s="11">
        <v>89</v>
      </c>
      <c r="H45" s="28">
        <v>0</v>
      </c>
      <c r="I45" s="45">
        <f t="shared" si="0"/>
        <v>0.0002774977596732835</v>
      </c>
    </row>
    <row r="46" spans="1:9" ht="13.5" customHeight="1">
      <c r="A46" s="19"/>
      <c r="B46" s="20"/>
      <c r="C46" s="20" t="s">
        <v>74</v>
      </c>
      <c r="D46" s="21" t="s">
        <v>9</v>
      </c>
      <c r="E46" s="11">
        <v>25000</v>
      </c>
      <c r="F46" s="11">
        <v>25000</v>
      </c>
      <c r="G46" s="11">
        <v>28277</v>
      </c>
      <c r="H46" s="28">
        <f t="shared" si="1"/>
        <v>113.108</v>
      </c>
      <c r="I46" s="45">
        <f t="shared" si="0"/>
        <v>0.08816633876720716</v>
      </c>
    </row>
    <row r="47" spans="1:9" ht="12.75" customHeight="1">
      <c r="A47" s="19"/>
      <c r="B47" s="20"/>
      <c r="C47" s="20" t="s">
        <v>75</v>
      </c>
      <c r="D47" s="21" t="s">
        <v>10</v>
      </c>
      <c r="E47" s="11">
        <v>7000</v>
      </c>
      <c r="F47" s="11">
        <v>7000</v>
      </c>
      <c r="G47" s="11">
        <v>5297</v>
      </c>
      <c r="H47" s="28">
        <f t="shared" si="1"/>
        <v>75.67142857142856</v>
      </c>
      <c r="I47" s="45">
        <f t="shared" si="0"/>
        <v>0.016515793629094187</v>
      </c>
    </row>
    <row r="48" spans="1:9" ht="12.75" customHeight="1">
      <c r="A48" s="19"/>
      <c r="B48" s="20">
        <v>75045</v>
      </c>
      <c r="C48" s="20"/>
      <c r="D48" s="21" t="s">
        <v>116</v>
      </c>
      <c r="E48" s="11">
        <f>E49</f>
        <v>49000</v>
      </c>
      <c r="F48" s="11">
        <f>F49</f>
        <v>49000</v>
      </c>
      <c r="G48" s="11">
        <f>G49</f>
        <v>37866</v>
      </c>
      <c r="H48" s="28">
        <f t="shared" si="1"/>
        <v>77.27755102040817</v>
      </c>
      <c r="I48" s="45">
        <f t="shared" si="0"/>
        <v>0.11806438390773655</v>
      </c>
    </row>
    <row r="49" spans="1:9" ht="36.75" customHeight="1">
      <c r="A49" s="19"/>
      <c r="B49" s="20"/>
      <c r="C49" s="20">
        <v>2110</v>
      </c>
      <c r="D49" s="21" t="s">
        <v>5</v>
      </c>
      <c r="E49" s="11">
        <v>49000</v>
      </c>
      <c r="F49" s="11">
        <v>49000</v>
      </c>
      <c r="G49" s="11">
        <v>37866</v>
      </c>
      <c r="H49" s="28">
        <f t="shared" si="1"/>
        <v>77.27755102040817</v>
      </c>
      <c r="I49" s="45">
        <f t="shared" si="0"/>
        <v>0.11806438390773655</v>
      </c>
    </row>
    <row r="50" spans="1:9" ht="15" customHeight="1">
      <c r="A50" s="19"/>
      <c r="B50" s="20">
        <v>75075</v>
      </c>
      <c r="C50" s="20"/>
      <c r="D50" s="21" t="s">
        <v>79</v>
      </c>
      <c r="E50" s="11">
        <f>E52+E51</f>
        <v>101000</v>
      </c>
      <c r="F50" s="11">
        <f>F52+F51</f>
        <v>101000</v>
      </c>
      <c r="G50" s="11">
        <f>G52+G53</f>
        <v>293667</v>
      </c>
      <c r="H50" s="28">
        <f t="shared" si="1"/>
        <v>290.75940594059404</v>
      </c>
      <c r="I50" s="45">
        <f t="shared" si="0"/>
        <v>0.9156397144940915</v>
      </c>
    </row>
    <row r="51" spans="1:9" ht="15" customHeight="1">
      <c r="A51" s="19"/>
      <c r="B51" s="20"/>
      <c r="C51" s="20" t="s">
        <v>75</v>
      </c>
      <c r="D51" s="21" t="s">
        <v>10</v>
      </c>
      <c r="E51" s="11">
        <v>0</v>
      </c>
      <c r="F51" s="11">
        <v>0</v>
      </c>
      <c r="G51" s="11"/>
      <c r="H51" s="28">
        <v>0</v>
      </c>
      <c r="I51" s="45">
        <f t="shared" si="0"/>
        <v>0</v>
      </c>
    </row>
    <row r="52" spans="1:9" ht="23.25" customHeight="1">
      <c r="A52" s="19"/>
      <c r="B52" s="20"/>
      <c r="C52" s="20">
        <v>2310</v>
      </c>
      <c r="D52" s="21" t="s">
        <v>33</v>
      </c>
      <c r="E52" s="11">
        <v>101000</v>
      </c>
      <c r="F52" s="11">
        <v>101000</v>
      </c>
      <c r="G52" s="11">
        <v>61000</v>
      </c>
      <c r="H52" s="28">
        <f t="shared" si="1"/>
        <v>60.396039603960396</v>
      </c>
      <c r="I52" s="45">
        <f t="shared" si="0"/>
        <v>0.19019509370865498</v>
      </c>
    </row>
    <row r="53" spans="1:9" ht="34.5" customHeight="1">
      <c r="A53" s="19"/>
      <c r="B53" s="20"/>
      <c r="C53" s="20">
        <v>2708</v>
      </c>
      <c r="D53" s="21" t="s">
        <v>98</v>
      </c>
      <c r="E53" s="11">
        <v>0</v>
      </c>
      <c r="F53" s="11">
        <v>0</v>
      </c>
      <c r="G53" s="11">
        <v>232667</v>
      </c>
      <c r="H53" s="28">
        <v>0</v>
      </c>
      <c r="I53" s="45">
        <f t="shared" si="0"/>
        <v>0.7254446207854365</v>
      </c>
    </row>
    <row r="54" spans="1:9" ht="14.25" customHeight="1">
      <c r="A54" s="19"/>
      <c r="B54" s="20">
        <v>75095</v>
      </c>
      <c r="C54" s="20"/>
      <c r="D54" s="21" t="s">
        <v>41</v>
      </c>
      <c r="E54" s="11">
        <f>E57+E58</f>
        <v>12000</v>
      </c>
      <c r="F54" s="11">
        <f>F57+F58</f>
        <v>12000</v>
      </c>
      <c r="G54" s="11">
        <f>G56+G57+G58+G55</f>
        <v>8683</v>
      </c>
      <c r="H54" s="28">
        <f t="shared" si="1"/>
        <v>72.35833333333333</v>
      </c>
      <c r="I54" s="45">
        <f t="shared" si="0"/>
        <v>0.027073180306102475</v>
      </c>
    </row>
    <row r="55" spans="1:9" ht="14.25" customHeight="1">
      <c r="A55" s="19"/>
      <c r="B55" s="20"/>
      <c r="C55" s="20" t="s">
        <v>145</v>
      </c>
      <c r="D55" s="21" t="s">
        <v>146</v>
      </c>
      <c r="E55" s="11">
        <v>0</v>
      </c>
      <c r="F55" s="11">
        <v>0</v>
      </c>
      <c r="G55" s="11">
        <v>40</v>
      </c>
      <c r="H55" s="28">
        <v>0</v>
      </c>
      <c r="I55" s="45">
        <f t="shared" si="0"/>
        <v>0.0001247180942351836</v>
      </c>
    </row>
    <row r="56" spans="1:9" ht="14.25" customHeight="1">
      <c r="A56" s="19"/>
      <c r="B56" s="20"/>
      <c r="C56" s="20" t="s">
        <v>99</v>
      </c>
      <c r="D56" s="21" t="s">
        <v>134</v>
      </c>
      <c r="E56" s="11">
        <v>0</v>
      </c>
      <c r="F56" s="11">
        <v>0</v>
      </c>
      <c r="G56" s="11">
        <v>300</v>
      </c>
      <c r="H56" s="28">
        <v>0</v>
      </c>
      <c r="I56" s="45">
        <f t="shared" si="0"/>
        <v>0.000935385706763877</v>
      </c>
    </row>
    <row r="57" spans="1:9" ht="12.75" customHeight="1">
      <c r="A57" s="19"/>
      <c r="B57" s="20"/>
      <c r="C57" s="20" t="s">
        <v>74</v>
      </c>
      <c r="D57" s="21" t="s">
        <v>9</v>
      </c>
      <c r="E57" s="11">
        <v>0</v>
      </c>
      <c r="F57" s="11">
        <v>0</v>
      </c>
      <c r="G57" s="11">
        <v>732</v>
      </c>
      <c r="H57" s="28">
        <v>0</v>
      </c>
      <c r="I57" s="45">
        <f t="shared" si="0"/>
        <v>0.0022823411245038597</v>
      </c>
    </row>
    <row r="58" spans="1:9" ht="15" customHeight="1">
      <c r="A58" s="19"/>
      <c r="B58" s="20"/>
      <c r="C58" s="20" t="s">
        <v>75</v>
      </c>
      <c r="D58" s="21" t="s">
        <v>10</v>
      </c>
      <c r="E58" s="11">
        <v>12000</v>
      </c>
      <c r="F58" s="11">
        <v>12000</v>
      </c>
      <c r="G58" s="11">
        <v>7611</v>
      </c>
      <c r="H58" s="28">
        <f t="shared" si="1"/>
        <v>63.425</v>
      </c>
      <c r="I58" s="45">
        <f t="shared" si="0"/>
        <v>0.023730735380599558</v>
      </c>
    </row>
    <row r="59" spans="1:9" ht="15" customHeight="1">
      <c r="A59" s="22">
        <v>752</v>
      </c>
      <c r="B59" s="23"/>
      <c r="C59" s="23"/>
      <c r="D59" s="24" t="s">
        <v>120</v>
      </c>
      <c r="E59" s="38">
        <f>E60</f>
        <v>400</v>
      </c>
      <c r="F59" s="38">
        <f>F60</f>
        <v>400</v>
      </c>
      <c r="G59" s="38">
        <f>G60</f>
        <v>400</v>
      </c>
      <c r="H59" s="28">
        <f t="shared" si="1"/>
        <v>100</v>
      </c>
      <c r="I59" s="10">
        <f t="shared" si="0"/>
        <v>0.0012471809423518357</v>
      </c>
    </row>
    <row r="60" spans="1:9" ht="15" customHeight="1">
      <c r="A60" s="19"/>
      <c r="B60" s="20">
        <v>75212</v>
      </c>
      <c r="C60" s="20"/>
      <c r="D60" s="21" t="s">
        <v>117</v>
      </c>
      <c r="E60" s="11">
        <v>400</v>
      </c>
      <c r="F60" s="11">
        <v>400</v>
      </c>
      <c r="G60" s="11">
        <v>400</v>
      </c>
      <c r="H60" s="28">
        <f t="shared" si="1"/>
        <v>100</v>
      </c>
      <c r="I60" s="45">
        <f t="shared" si="0"/>
        <v>0.0012471809423518357</v>
      </c>
    </row>
    <row r="61" spans="1:9" ht="37.5" customHeight="1">
      <c r="A61" s="19"/>
      <c r="B61" s="20"/>
      <c r="C61" s="20">
        <v>2110</v>
      </c>
      <c r="D61" s="21" t="s">
        <v>5</v>
      </c>
      <c r="E61" s="11">
        <v>400</v>
      </c>
      <c r="F61" s="11">
        <v>400</v>
      </c>
      <c r="G61" s="11">
        <v>400</v>
      </c>
      <c r="H61" s="28">
        <f t="shared" si="1"/>
        <v>100</v>
      </c>
      <c r="I61" s="45">
        <f t="shared" si="0"/>
        <v>0.0012471809423518357</v>
      </c>
    </row>
    <row r="62" spans="1:9" ht="24.75" customHeight="1">
      <c r="A62" s="22">
        <v>754</v>
      </c>
      <c r="B62" s="23"/>
      <c r="C62" s="23"/>
      <c r="D62" s="24" t="s">
        <v>83</v>
      </c>
      <c r="E62" s="13">
        <f>E63+E65</f>
        <v>12157</v>
      </c>
      <c r="F62" s="13">
        <f>F63+F65</f>
        <v>32157</v>
      </c>
      <c r="G62" s="13">
        <f>G63+G65</f>
        <v>32157</v>
      </c>
      <c r="H62" s="28">
        <f t="shared" si="1"/>
        <v>100</v>
      </c>
      <c r="I62" s="10">
        <f t="shared" si="0"/>
        <v>0.10026399390801997</v>
      </c>
    </row>
    <row r="63" spans="1:9" ht="15" customHeight="1">
      <c r="A63" s="19"/>
      <c r="B63" s="20">
        <v>75414</v>
      </c>
      <c r="C63" s="20"/>
      <c r="D63" s="21" t="s">
        <v>95</v>
      </c>
      <c r="E63" s="12">
        <f>E64</f>
        <v>3000</v>
      </c>
      <c r="F63" s="12">
        <f>F64</f>
        <v>3000</v>
      </c>
      <c r="G63" s="12">
        <f>G64</f>
        <v>3000</v>
      </c>
      <c r="H63" s="28">
        <f t="shared" si="1"/>
        <v>100</v>
      </c>
      <c r="I63" s="45">
        <f t="shared" si="0"/>
        <v>0.00935385706763877</v>
      </c>
    </row>
    <row r="64" spans="1:9" ht="36.75" customHeight="1">
      <c r="A64" s="19"/>
      <c r="B64" s="20"/>
      <c r="C64" s="20">
        <v>2110</v>
      </c>
      <c r="D64" s="21" t="s">
        <v>5</v>
      </c>
      <c r="E64" s="12">
        <v>3000</v>
      </c>
      <c r="F64" s="12">
        <v>3000</v>
      </c>
      <c r="G64" s="12">
        <v>3000</v>
      </c>
      <c r="H64" s="28">
        <f t="shared" si="1"/>
        <v>100</v>
      </c>
      <c r="I64" s="45">
        <f t="shared" si="0"/>
        <v>0.00935385706763877</v>
      </c>
    </row>
    <row r="65" spans="1:9" ht="15.75" customHeight="1">
      <c r="A65" s="19"/>
      <c r="B65" s="20">
        <v>75495</v>
      </c>
      <c r="C65" s="20"/>
      <c r="D65" s="21" t="s">
        <v>41</v>
      </c>
      <c r="E65" s="12">
        <f>E66</f>
        <v>9157</v>
      </c>
      <c r="F65" s="12">
        <f>F66+F67</f>
        <v>29157</v>
      </c>
      <c r="G65" s="12">
        <f>G66+G67</f>
        <v>29157</v>
      </c>
      <c r="H65" s="28">
        <f t="shared" si="1"/>
        <v>100</v>
      </c>
      <c r="I65" s="45">
        <f t="shared" si="0"/>
        <v>0.0909101368403812</v>
      </c>
    </row>
    <row r="66" spans="1:9" ht="37.5" customHeight="1">
      <c r="A66" s="19"/>
      <c r="B66" s="20"/>
      <c r="C66" s="20">
        <v>2110</v>
      </c>
      <c r="D66" s="21" t="s">
        <v>5</v>
      </c>
      <c r="E66" s="12">
        <v>9157</v>
      </c>
      <c r="F66" s="12">
        <v>9157</v>
      </c>
      <c r="G66" s="12">
        <v>9157</v>
      </c>
      <c r="H66" s="28">
        <f t="shared" si="1"/>
        <v>100</v>
      </c>
      <c r="I66" s="45">
        <f t="shared" si="0"/>
        <v>0.028551089722789403</v>
      </c>
    </row>
    <row r="67" spans="1:9" ht="37.5" customHeight="1">
      <c r="A67" s="19"/>
      <c r="B67" s="20"/>
      <c r="C67" s="20">
        <v>2700</v>
      </c>
      <c r="D67" s="21" t="s">
        <v>114</v>
      </c>
      <c r="E67" s="12">
        <v>0</v>
      </c>
      <c r="F67" s="12">
        <v>20000</v>
      </c>
      <c r="G67" s="12">
        <v>20000</v>
      </c>
      <c r="H67" s="28">
        <f t="shared" si="1"/>
        <v>100</v>
      </c>
      <c r="I67" s="45">
        <f t="shared" si="0"/>
        <v>0.0623590471175918</v>
      </c>
    </row>
    <row r="68" spans="1:9" ht="12.75" customHeight="1">
      <c r="A68" s="22">
        <v>755</v>
      </c>
      <c r="B68" s="23"/>
      <c r="C68" s="23"/>
      <c r="D68" s="24" t="s">
        <v>128</v>
      </c>
      <c r="E68" s="42">
        <v>0</v>
      </c>
      <c r="F68" s="42">
        <f>F69</f>
        <v>185400</v>
      </c>
      <c r="G68" s="42">
        <f>G69</f>
        <v>92700</v>
      </c>
      <c r="H68" s="29">
        <f t="shared" si="1"/>
        <v>50</v>
      </c>
      <c r="I68" s="10">
        <f t="shared" si="0"/>
        <v>0.28903418339003795</v>
      </c>
    </row>
    <row r="69" spans="1:9" ht="14.25" customHeight="1">
      <c r="A69" s="19"/>
      <c r="B69" s="20">
        <v>75515</v>
      </c>
      <c r="C69" s="20"/>
      <c r="D69" s="21" t="s">
        <v>129</v>
      </c>
      <c r="E69" s="12">
        <v>0</v>
      </c>
      <c r="F69" s="12">
        <f>F70</f>
        <v>185400</v>
      </c>
      <c r="G69" s="12">
        <f>G70</f>
        <v>92700</v>
      </c>
      <c r="H69" s="28">
        <f t="shared" si="1"/>
        <v>50</v>
      </c>
      <c r="I69" s="45">
        <f t="shared" si="0"/>
        <v>0.28903418339003795</v>
      </c>
    </row>
    <row r="70" spans="1:9" ht="37.5" customHeight="1">
      <c r="A70" s="19"/>
      <c r="B70" s="20"/>
      <c r="C70" s="20">
        <v>2110</v>
      </c>
      <c r="D70" s="21" t="s">
        <v>5</v>
      </c>
      <c r="E70" s="12">
        <v>0</v>
      </c>
      <c r="F70" s="12">
        <v>185400</v>
      </c>
      <c r="G70" s="12">
        <v>92700</v>
      </c>
      <c r="H70" s="28">
        <f t="shared" si="1"/>
        <v>50</v>
      </c>
      <c r="I70" s="45">
        <f aca="true" t="shared" si="3" ref="I70:I133">SUM((G70/32072331)*100)</f>
        <v>0.28903418339003795</v>
      </c>
    </row>
    <row r="71" spans="1:9" ht="46.5" customHeight="1">
      <c r="A71" s="16">
        <v>756</v>
      </c>
      <c r="B71" s="17"/>
      <c r="C71" s="17"/>
      <c r="D71" s="18" t="s">
        <v>20</v>
      </c>
      <c r="E71" s="8">
        <f>E72+E78</f>
        <v>12550270</v>
      </c>
      <c r="F71" s="8">
        <f>F72+F78</f>
        <v>12550270</v>
      </c>
      <c r="G71" s="8">
        <f>G72+G78</f>
        <v>6078722</v>
      </c>
      <c r="H71" s="29">
        <f t="shared" si="1"/>
        <v>48.43498984483999</v>
      </c>
      <c r="I71" s="10">
        <f t="shared" si="3"/>
        <v>18.95316558063709</v>
      </c>
    </row>
    <row r="72" spans="1:9" ht="22.5" customHeight="1">
      <c r="A72" s="19"/>
      <c r="B72" s="20">
        <v>75618</v>
      </c>
      <c r="C72" s="20"/>
      <c r="D72" s="21" t="s">
        <v>21</v>
      </c>
      <c r="E72" s="11">
        <f>E73+E74+E75</f>
        <v>1710000</v>
      </c>
      <c r="F72" s="11">
        <f>F73+F74+F75</f>
        <v>1710000</v>
      </c>
      <c r="G72" s="11">
        <f>G73+G74+G75+G76+G77</f>
        <v>1040490</v>
      </c>
      <c r="H72" s="28">
        <f t="shared" si="1"/>
        <v>60.84736842105263</v>
      </c>
      <c r="I72" s="45">
        <f t="shared" si="3"/>
        <v>3.244198246769155</v>
      </c>
    </row>
    <row r="73" spans="1:9" ht="15" customHeight="1">
      <c r="A73" s="19"/>
      <c r="B73" s="20"/>
      <c r="C73" s="20" t="s">
        <v>70</v>
      </c>
      <c r="D73" s="21" t="s">
        <v>22</v>
      </c>
      <c r="E73" s="11">
        <v>1240450</v>
      </c>
      <c r="F73" s="11">
        <v>1240450</v>
      </c>
      <c r="G73" s="11">
        <v>625664</v>
      </c>
      <c r="H73" s="28">
        <f t="shared" si="1"/>
        <v>50.43846991011327</v>
      </c>
      <c r="I73" s="45">
        <f t="shared" si="3"/>
        <v>1.9507905427890475</v>
      </c>
    </row>
    <row r="74" spans="1:9" ht="24" customHeight="1">
      <c r="A74" s="19"/>
      <c r="B74" s="20"/>
      <c r="C74" s="20" t="s">
        <v>86</v>
      </c>
      <c r="D74" s="21" t="s">
        <v>92</v>
      </c>
      <c r="E74" s="11">
        <v>290000</v>
      </c>
      <c r="F74" s="11">
        <v>290000</v>
      </c>
      <c r="G74" s="11">
        <v>314620</v>
      </c>
      <c r="H74" s="28">
        <f t="shared" si="1"/>
        <v>108.4896551724138</v>
      </c>
      <c r="I74" s="45">
        <f t="shared" si="3"/>
        <v>0.9809701702068365</v>
      </c>
    </row>
    <row r="75" spans="1:9" ht="15" customHeight="1">
      <c r="A75" s="19"/>
      <c r="B75" s="20"/>
      <c r="C75" s="20" t="s">
        <v>121</v>
      </c>
      <c r="D75" s="21" t="s">
        <v>122</v>
      </c>
      <c r="E75" s="11">
        <v>179550</v>
      </c>
      <c r="F75" s="11">
        <v>179550</v>
      </c>
      <c r="G75" s="11">
        <v>95000</v>
      </c>
      <c r="H75" s="28">
        <f t="shared" si="1"/>
        <v>52.910052910052904</v>
      </c>
      <c r="I75" s="45">
        <f t="shared" si="3"/>
        <v>0.29620547380856105</v>
      </c>
    </row>
    <row r="76" spans="1:9" ht="15" customHeight="1">
      <c r="A76" s="19"/>
      <c r="B76" s="20"/>
      <c r="C76" s="20" t="s">
        <v>71</v>
      </c>
      <c r="D76" s="21" t="s">
        <v>8</v>
      </c>
      <c r="E76" s="11">
        <v>0</v>
      </c>
      <c r="F76" s="11">
        <v>0</v>
      </c>
      <c r="G76" s="11">
        <v>4470</v>
      </c>
      <c r="H76" s="28">
        <v>0</v>
      </c>
      <c r="I76" s="45">
        <f t="shared" si="3"/>
        <v>0.013937247030781766</v>
      </c>
    </row>
    <row r="77" spans="1:9" ht="13.5" customHeight="1">
      <c r="A77" s="19"/>
      <c r="B77" s="20"/>
      <c r="C77" s="20" t="s">
        <v>74</v>
      </c>
      <c r="D77" s="21" t="s">
        <v>9</v>
      </c>
      <c r="E77" s="11">
        <v>0</v>
      </c>
      <c r="F77" s="11">
        <v>0</v>
      </c>
      <c r="G77" s="11">
        <v>736</v>
      </c>
      <c r="H77" s="28">
        <v>0</v>
      </c>
      <c r="I77" s="45">
        <f t="shared" si="3"/>
        <v>0.002294812933927378</v>
      </c>
    </row>
    <row r="78" spans="1:9" ht="15" customHeight="1">
      <c r="A78" s="19"/>
      <c r="B78" s="20">
        <v>75622</v>
      </c>
      <c r="C78" s="20"/>
      <c r="D78" s="21" t="s">
        <v>130</v>
      </c>
      <c r="E78" s="11">
        <f>E79+E80</f>
        <v>10840270</v>
      </c>
      <c r="F78" s="11">
        <f>F79+F80</f>
        <v>10840270</v>
      </c>
      <c r="G78" s="11">
        <f>G79+G80</f>
        <v>5038232</v>
      </c>
      <c r="H78" s="28">
        <f aca="true" t="shared" si="4" ref="H78:H133">(G78/F78)*100</f>
        <v>46.47699734416209</v>
      </c>
      <c r="I78" s="45">
        <f t="shared" si="3"/>
        <v>15.708967333867937</v>
      </c>
    </row>
    <row r="79" spans="1:9" ht="12.75">
      <c r="A79" s="19"/>
      <c r="B79" s="20"/>
      <c r="C79" s="20" t="s">
        <v>76</v>
      </c>
      <c r="D79" s="21" t="s">
        <v>23</v>
      </c>
      <c r="E79" s="11">
        <v>10730270</v>
      </c>
      <c r="F79" s="11">
        <v>10730270</v>
      </c>
      <c r="G79" s="11">
        <v>4968468</v>
      </c>
      <c r="H79" s="28">
        <f t="shared" si="4"/>
        <v>46.303289665590896</v>
      </c>
      <c r="I79" s="45">
        <f t="shared" si="3"/>
        <v>15.491446505712354</v>
      </c>
    </row>
    <row r="80" spans="1:9" ht="12.75">
      <c r="A80" s="19"/>
      <c r="B80" s="20"/>
      <c r="C80" s="20" t="s">
        <v>77</v>
      </c>
      <c r="D80" s="21" t="s">
        <v>24</v>
      </c>
      <c r="E80" s="11">
        <v>110000</v>
      </c>
      <c r="F80" s="11">
        <v>110000</v>
      </c>
      <c r="G80" s="11">
        <v>69764</v>
      </c>
      <c r="H80" s="28">
        <f t="shared" si="4"/>
        <v>63.42181818181818</v>
      </c>
      <c r="I80" s="45">
        <f t="shared" si="3"/>
        <v>0.21752082815558368</v>
      </c>
    </row>
    <row r="81" spans="1:9" ht="12.75">
      <c r="A81" s="16">
        <v>758</v>
      </c>
      <c r="B81" s="17"/>
      <c r="C81" s="17"/>
      <c r="D81" s="18" t="s">
        <v>25</v>
      </c>
      <c r="E81" s="8">
        <f>E82+E84+E86</f>
        <v>18804627</v>
      </c>
      <c r="F81" s="8">
        <f>F82+F84+F86</f>
        <v>17170803</v>
      </c>
      <c r="G81" s="8">
        <f>G82+G84+G86</f>
        <v>9890168</v>
      </c>
      <c r="H81" s="29">
        <f t="shared" si="4"/>
        <v>57.59875062336921</v>
      </c>
      <c r="I81" s="10">
        <f t="shared" si="3"/>
        <v>30.837072615644928</v>
      </c>
    </row>
    <row r="82" spans="1:9" ht="14.25" customHeight="1">
      <c r="A82" s="19"/>
      <c r="B82" s="20">
        <v>75801</v>
      </c>
      <c r="C82" s="20"/>
      <c r="D82" s="21" t="s">
        <v>26</v>
      </c>
      <c r="E82" s="11">
        <f>E83</f>
        <v>12941120</v>
      </c>
      <c r="F82" s="11">
        <f>F83</f>
        <v>11307902</v>
      </c>
      <c r="G82" s="11">
        <f>G83</f>
        <v>6958712</v>
      </c>
      <c r="H82" s="28">
        <f t="shared" si="4"/>
        <v>61.5384887488413</v>
      </c>
      <c r="I82" s="45">
        <f t="shared" si="3"/>
        <v>21.69693247428757</v>
      </c>
    </row>
    <row r="83" spans="1:9" ht="12.75">
      <c r="A83" s="19"/>
      <c r="B83" s="20"/>
      <c r="C83" s="20">
        <v>2920</v>
      </c>
      <c r="D83" s="21" t="s">
        <v>27</v>
      </c>
      <c r="E83" s="11">
        <v>12941120</v>
      </c>
      <c r="F83" s="11">
        <v>11307902</v>
      </c>
      <c r="G83" s="11">
        <v>6958712</v>
      </c>
      <c r="H83" s="28">
        <f t="shared" si="4"/>
        <v>61.5384887488413</v>
      </c>
      <c r="I83" s="45">
        <f t="shared" si="3"/>
        <v>21.69693247428757</v>
      </c>
    </row>
    <row r="84" spans="1:9" ht="12.75">
      <c r="A84" s="19"/>
      <c r="B84" s="20">
        <v>75803</v>
      </c>
      <c r="C84" s="20"/>
      <c r="D84" s="21" t="s">
        <v>28</v>
      </c>
      <c r="E84" s="11">
        <f>E85</f>
        <v>4183531</v>
      </c>
      <c r="F84" s="11">
        <f>F85</f>
        <v>4183531</v>
      </c>
      <c r="G84" s="11">
        <f>G85</f>
        <v>2091768</v>
      </c>
      <c r="H84" s="28">
        <f t="shared" si="4"/>
        <v>50.000059758132544</v>
      </c>
      <c r="I84" s="45">
        <f t="shared" si="3"/>
        <v>6.522032963553539</v>
      </c>
    </row>
    <row r="85" spans="1:9" ht="12.75">
      <c r="A85" s="19"/>
      <c r="B85" s="20"/>
      <c r="C85" s="20">
        <v>2920</v>
      </c>
      <c r="D85" s="21" t="s">
        <v>27</v>
      </c>
      <c r="E85" s="11">
        <v>4183531</v>
      </c>
      <c r="F85" s="11">
        <v>4183531</v>
      </c>
      <c r="G85" s="11">
        <v>2091768</v>
      </c>
      <c r="H85" s="28">
        <f t="shared" si="4"/>
        <v>50.000059758132544</v>
      </c>
      <c r="I85" s="45">
        <f t="shared" si="3"/>
        <v>6.522032963553539</v>
      </c>
    </row>
    <row r="86" spans="1:9" ht="12.75">
      <c r="A86" s="19"/>
      <c r="B86" s="20">
        <v>75832</v>
      </c>
      <c r="C86" s="21"/>
      <c r="D86" s="21" t="s">
        <v>29</v>
      </c>
      <c r="E86" s="11">
        <f>E87</f>
        <v>1679976</v>
      </c>
      <c r="F86" s="11">
        <f>F87</f>
        <v>1679370</v>
      </c>
      <c r="G86" s="11">
        <f>G87</f>
        <v>839688</v>
      </c>
      <c r="H86" s="28">
        <f t="shared" si="4"/>
        <v>50.00017863841798</v>
      </c>
      <c r="I86" s="45">
        <f t="shared" si="3"/>
        <v>2.618107177803821</v>
      </c>
    </row>
    <row r="87" spans="1:9" ht="12.75">
      <c r="A87" s="19"/>
      <c r="B87" s="20"/>
      <c r="C87" s="20">
        <v>2920</v>
      </c>
      <c r="D87" s="21" t="s">
        <v>27</v>
      </c>
      <c r="E87" s="11">
        <v>1679976</v>
      </c>
      <c r="F87" s="11">
        <v>1679370</v>
      </c>
      <c r="G87" s="11">
        <v>839688</v>
      </c>
      <c r="H87" s="28">
        <f t="shared" si="4"/>
        <v>50.00017863841798</v>
      </c>
      <c r="I87" s="45">
        <f t="shared" si="3"/>
        <v>2.618107177803821</v>
      </c>
    </row>
    <row r="88" spans="1:9" ht="12.75">
      <c r="A88" s="16">
        <v>801</v>
      </c>
      <c r="B88" s="17"/>
      <c r="C88" s="17"/>
      <c r="D88" s="18" t="s">
        <v>30</v>
      </c>
      <c r="E88" s="8">
        <f>E89+E92+E100+E102+E109+E116+E121+E118+E114</f>
        <v>4446050</v>
      </c>
      <c r="F88" s="8">
        <f>F89+F92+F100+F102+F109+F116+F121+F118+F114</f>
        <v>4099231</v>
      </c>
      <c r="G88" s="8">
        <f>G89+G92+G100+G102+G109+G116+G121+G118+G114</f>
        <v>2510849</v>
      </c>
      <c r="H88" s="29">
        <f t="shared" si="4"/>
        <v>61.251707942294544</v>
      </c>
      <c r="I88" s="10">
        <f t="shared" si="3"/>
        <v>7.828707554807912</v>
      </c>
    </row>
    <row r="89" spans="1:9" ht="12.75">
      <c r="A89" s="19"/>
      <c r="B89" s="20">
        <v>80102</v>
      </c>
      <c r="C89" s="20"/>
      <c r="D89" s="21" t="s">
        <v>31</v>
      </c>
      <c r="E89" s="11">
        <f>E90+E91</f>
        <v>250</v>
      </c>
      <c r="F89" s="11">
        <f>F90+F91</f>
        <v>250</v>
      </c>
      <c r="G89" s="11">
        <f>G90+G91</f>
        <v>166</v>
      </c>
      <c r="H89" s="28">
        <f t="shared" si="4"/>
        <v>66.4</v>
      </c>
      <c r="I89" s="45">
        <f t="shared" si="3"/>
        <v>0.0005175800910760119</v>
      </c>
    </row>
    <row r="90" spans="1:9" ht="12.75">
      <c r="A90" s="19"/>
      <c r="B90" s="20"/>
      <c r="C90" s="20" t="s">
        <v>74</v>
      </c>
      <c r="D90" s="21" t="s">
        <v>9</v>
      </c>
      <c r="E90" s="11">
        <v>150</v>
      </c>
      <c r="F90" s="11">
        <v>150</v>
      </c>
      <c r="G90" s="11">
        <v>99</v>
      </c>
      <c r="H90" s="28">
        <f t="shared" si="4"/>
        <v>66</v>
      </c>
      <c r="I90" s="45">
        <f t="shared" si="3"/>
        <v>0.0003086772832320794</v>
      </c>
    </row>
    <row r="91" spans="1:9" ht="12.75">
      <c r="A91" s="19"/>
      <c r="B91" s="20"/>
      <c r="C91" s="20" t="s">
        <v>75</v>
      </c>
      <c r="D91" s="21" t="s">
        <v>10</v>
      </c>
      <c r="E91" s="11">
        <v>100</v>
      </c>
      <c r="F91" s="11">
        <v>100</v>
      </c>
      <c r="G91" s="11">
        <v>67</v>
      </c>
      <c r="H91" s="28">
        <f t="shared" si="4"/>
        <v>67</v>
      </c>
      <c r="I91" s="45">
        <f t="shared" si="3"/>
        <v>0.00020890280784393252</v>
      </c>
    </row>
    <row r="92" spans="1:9" ht="12.75" customHeight="1">
      <c r="A92" s="19"/>
      <c r="B92" s="20">
        <v>80110</v>
      </c>
      <c r="C92" s="20"/>
      <c r="D92" s="21" t="s">
        <v>32</v>
      </c>
      <c r="E92" s="11">
        <f>E94+E95+E97+E98+E93+E96+E99</f>
        <v>4196161</v>
      </c>
      <c r="F92" s="11">
        <f>F94+F95+F97+F98+F93+F96+F99</f>
        <v>3614463</v>
      </c>
      <c r="G92" s="11">
        <f>G94+G95+G97+G98+G93+G96+G99</f>
        <v>2322847</v>
      </c>
      <c r="H92" s="28">
        <f t="shared" si="4"/>
        <v>64.26534176722794</v>
      </c>
      <c r="I92" s="45">
        <f t="shared" si="3"/>
        <v>7.242526275997838</v>
      </c>
    </row>
    <row r="93" spans="1:9" ht="12.75" customHeight="1">
      <c r="A93" s="19"/>
      <c r="B93" s="20"/>
      <c r="C93" s="20" t="s">
        <v>71</v>
      </c>
      <c r="D93" s="21" t="s">
        <v>8</v>
      </c>
      <c r="E93" s="11">
        <v>190</v>
      </c>
      <c r="F93" s="11">
        <v>190</v>
      </c>
      <c r="G93" s="11">
        <v>65</v>
      </c>
      <c r="H93" s="28">
        <f t="shared" si="4"/>
        <v>34.21052631578947</v>
      </c>
      <c r="I93" s="45">
        <f t="shared" si="3"/>
        <v>0.00020266690313217332</v>
      </c>
    </row>
    <row r="94" spans="1:9" ht="36" customHeight="1">
      <c r="A94" s="19"/>
      <c r="B94" s="20"/>
      <c r="C94" s="20" t="s">
        <v>72</v>
      </c>
      <c r="D94" s="21" t="s">
        <v>107</v>
      </c>
      <c r="E94" s="11">
        <v>8560</v>
      </c>
      <c r="F94" s="11">
        <v>8560</v>
      </c>
      <c r="G94" s="11">
        <v>3941</v>
      </c>
      <c r="H94" s="28">
        <f t="shared" si="4"/>
        <v>46.03971962616822</v>
      </c>
      <c r="I94" s="45">
        <f t="shared" si="3"/>
        <v>0.012287850234521464</v>
      </c>
    </row>
    <row r="95" spans="1:9" ht="12.75">
      <c r="A95" s="19"/>
      <c r="B95" s="20"/>
      <c r="C95" s="20" t="s">
        <v>74</v>
      </c>
      <c r="D95" s="21" t="s">
        <v>9</v>
      </c>
      <c r="E95" s="11">
        <v>180</v>
      </c>
      <c r="F95" s="11">
        <v>180</v>
      </c>
      <c r="G95" s="11">
        <v>165</v>
      </c>
      <c r="H95" s="28">
        <f t="shared" si="4"/>
        <v>91.66666666666666</v>
      </c>
      <c r="I95" s="45">
        <f t="shared" si="3"/>
        <v>0.0005144621387201323</v>
      </c>
    </row>
    <row r="96" spans="1:9" ht="12.75">
      <c r="A96" s="19"/>
      <c r="B96" s="20"/>
      <c r="C96" s="20" t="s">
        <v>89</v>
      </c>
      <c r="D96" s="21" t="s">
        <v>93</v>
      </c>
      <c r="E96" s="11">
        <v>0</v>
      </c>
      <c r="F96" s="11">
        <v>0</v>
      </c>
      <c r="G96" s="11">
        <v>0</v>
      </c>
      <c r="H96" s="28">
        <v>0</v>
      </c>
      <c r="I96" s="45">
        <f t="shared" si="3"/>
        <v>0</v>
      </c>
    </row>
    <row r="97" spans="1:9" ht="12.75">
      <c r="A97" s="19"/>
      <c r="B97" s="20"/>
      <c r="C97" s="20" t="s">
        <v>75</v>
      </c>
      <c r="D97" s="21" t="s">
        <v>10</v>
      </c>
      <c r="E97" s="11">
        <v>240</v>
      </c>
      <c r="F97" s="11">
        <v>240</v>
      </c>
      <c r="G97" s="11">
        <v>166</v>
      </c>
      <c r="H97" s="28">
        <f t="shared" si="4"/>
        <v>69.16666666666667</v>
      </c>
      <c r="I97" s="45">
        <f t="shared" si="3"/>
        <v>0.0005175800910760119</v>
      </c>
    </row>
    <row r="98" spans="1:9" ht="24.75" customHeight="1">
      <c r="A98" s="19"/>
      <c r="B98" s="20"/>
      <c r="C98" s="20">
        <v>2310</v>
      </c>
      <c r="D98" s="21" t="s">
        <v>33</v>
      </c>
      <c r="E98" s="11">
        <v>4178641</v>
      </c>
      <c r="F98" s="11">
        <v>3605293</v>
      </c>
      <c r="G98" s="11">
        <v>2318510</v>
      </c>
      <c r="H98" s="28">
        <f t="shared" si="4"/>
        <v>64.30850419092151</v>
      </c>
      <c r="I98" s="45">
        <f t="shared" si="3"/>
        <v>7.2290037166303875</v>
      </c>
    </row>
    <row r="99" spans="1:9" ht="36" customHeight="1">
      <c r="A99" s="19"/>
      <c r="B99" s="20"/>
      <c r="C99" s="20">
        <v>6610</v>
      </c>
      <c r="D99" s="21" t="s">
        <v>119</v>
      </c>
      <c r="E99" s="11">
        <v>8350</v>
      </c>
      <c r="F99" s="11">
        <v>0</v>
      </c>
      <c r="G99" s="11">
        <v>0</v>
      </c>
      <c r="H99" s="28">
        <v>0</v>
      </c>
      <c r="I99" s="45">
        <f t="shared" si="3"/>
        <v>0</v>
      </c>
    </row>
    <row r="100" spans="1:9" ht="12.75">
      <c r="A100" s="19"/>
      <c r="B100" s="20">
        <v>80113</v>
      </c>
      <c r="C100" s="20"/>
      <c r="D100" s="21" t="s">
        <v>34</v>
      </c>
      <c r="E100" s="11">
        <f>E101</f>
        <v>12000</v>
      </c>
      <c r="F100" s="11">
        <f>F101</f>
        <v>12000</v>
      </c>
      <c r="G100" s="11">
        <f>G101</f>
        <v>4000</v>
      </c>
      <c r="H100" s="28">
        <f t="shared" si="4"/>
        <v>33.33333333333333</v>
      </c>
      <c r="I100" s="45">
        <f t="shared" si="3"/>
        <v>0.01247180942351836</v>
      </c>
    </row>
    <row r="101" spans="1:9" ht="36.75" customHeight="1">
      <c r="A101" s="19"/>
      <c r="B101" s="20"/>
      <c r="C101" s="20">
        <v>2310</v>
      </c>
      <c r="D101" s="21" t="s">
        <v>35</v>
      </c>
      <c r="E101" s="11">
        <v>12000</v>
      </c>
      <c r="F101" s="11">
        <v>12000</v>
      </c>
      <c r="G101" s="11">
        <v>4000</v>
      </c>
      <c r="H101" s="28">
        <f t="shared" si="4"/>
        <v>33.33333333333333</v>
      </c>
      <c r="I101" s="45">
        <f t="shared" si="3"/>
        <v>0.01247180942351836</v>
      </c>
    </row>
    <row r="102" spans="1:9" ht="12.75">
      <c r="A102" s="19"/>
      <c r="B102" s="20">
        <v>80120</v>
      </c>
      <c r="C102" s="20"/>
      <c r="D102" s="21" t="s">
        <v>36</v>
      </c>
      <c r="E102" s="11">
        <f>E103+E104+E105+E106</f>
        <v>7090</v>
      </c>
      <c r="F102" s="11">
        <f>F103+F104+F105+F106+F108</f>
        <v>64841</v>
      </c>
      <c r="G102" s="11">
        <f>G103+G104+G105+G106+G107+G108</f>
        <v>26272</v>
      </c>
      <c r="H102" s="28">
        <f t="shared" si="4"/>
        <v>40.51757375734489</v>
      </c>
      <c r="I102" s="45">
        <f t="shared" si="3"/>
        <v>0.08191484429366858</v>
      </c>
    </row>
    <row r="103" spans="1:9" ht="12.75">
      <c r="A103" s="19"/>
      <c r="B103" s="20"/>
      <c r="C103" s="20" t="s">
        <v>71</v>
      </c>
      <c r="D103" s="21" t="s">
        <v>8</v>
      </c>
      <c r="E103" s="11">
        <v>500</v>
      </c>
      <c r="F103" s="11">
        <v>500</v>
      </c>
      <c r="G103" s="11">
        <v>332</v>
      </c>
      <c r="H103" s="28">
        <f t="shared" si="4"/>
        <v>66.4</v>
      </c>
      <c r="I103" s="45">
        <f t="shared" si="3"/>
        <v>0.0010351601821520237</v>
      </c>
    </row>
    <row r="104" spans="1:9" ht="37.5" customHeight="1">
      <c r="A104" s="19"/>
      <c r="B104" s="20"/>
      <c r="C104" s="20" t="s">
        <v>72</v>
      </c>
      <c r="D104" s="21" t="s">
        <v>107</v>
      </c>
      <c r="E104" s="11">
        <v>5490</v>
      </c>
      <c r="F104" s="11">
        <v>5490</v>
      </c>
      <c r="G104" s="11">
        <v>2541</v>
      </c>
      <c r="H104" s="28">
        <f t="shared" si="4"/>
        <v>46.28415300546448</v>
      </c>
      <c r="I104" s="45">
        <f t="shared" si="3"/>
        <v>0.007922716936290038</v>
      </c>
    </row>
    <row r="105" spans="1:9" ht="12.75">
      <c r="A105" s="19"/>
      <c r="B105" s="20"/>
      <c r="C105" s="20" t="s">
        <v>74</v>
      </c>
      <c r="D105" s="21" t="s">
        <v>9</v>
      </c>
      <c r="E105" s="11">
        <v>320</v>
      </c>
      <c r="F105" s="11">
        <v>320</v>
      </c>
      <c r="G105" s="11">
        <v>228</v>
      </c>
      <c r="H105" s="28">
        <f t="shared" si="4"/>
        <v>71.25</v>
      </c>
      <c r="I105" s="45">
        <f t="shared" si="3"/>
        <v>0.0007108931371405465</v>
      </c>
    </row>
    <row r="106" spans="1:9" ht="12.75">
      <c r="A106" s="19"/>
      <c r="B106" s="20"/>
      <c r="C106" s="20" t="s">
        <v>75</v>
      </c>
      <c r="D106" s="21" t="s">
        <v>10</v>
      </c>
      <c r="E106" s="11">
        <v>780</v>
      </c>
      <c r="F106" s="11">
        <v>1376</v>
      </c>
      <c r="G106" s="11">
        <v>966</v>
      </c>
      <c r="H106" s="28">
        <f t="shared" si="4"/>
        <v>70.20348837209302</v>
      </c>
      <c r="I106" s="45">
        <f t="shared" si="3"/>
        <v>0.003011941975779684</v>
      </c>
    </row>
    <row r="107" spans="1:9" ht="12.75">
      <c r="A107" s="19"/>
      <c r="B107" s="20"/>
      <c r="C107" s="20" t="s">
        <v>89</v>
      </c>
      <c r="D107" s="21" t="s">
        <v>93</v>
      </c>
      <c r="E107" s="11">
        <v>0</v>
      </c>
      <c r="F107" s="11">
        <v>0</v>
      </c>
      <c r="G107" s="11">
        <v>1300</v>
      </c>
      <c r="H107" s="28">
        <v>0</v>
      </c>
      <c r="I107" s="45">
        <f t="shared" si="3"/>
        <v>0.004053338062643467</v>
      </c>
    </row>
    <row r="108" spans="1:9" ht="24">
      <c r="A108" s="19"/>
      <c r="B108" s="20"/>
      <c r="C108" s="20">
        <v>2440</v>
      </c>
      <c r="D108" s="21" t="s">
        <v>143</v>
      </c>
      <c r="E108" s="11"/>
      <c r="F108" s="11">
        <v>57155</v>
      </c>
      <c r="G108" s="11">
        <v>20905</v>
      </c>
      <c r="H108" s="28"/>
      <c r="I108" s="45">
        <f t="shared" si="3"/>
        <v>0.06518079399966283</v>
      </c>
    </row>
    <row r="109" spans="1:9" ht="12.75">
      <c r="A109" s="19"/>
      <c r="B109" s="20">
        <v>80130</v>
      </c>
      <c r="C109" s="20"/>
      <c r="D109" s="21" t="s">
        <v>37</v>
      </c>
      <c r="E109" s="11">
        <f>E110+E111+E112+E113</f>
        <v>2000</v>
      </c>
      <c r="F109" s="11">
        <f>F110+F111+F112+F113</f>
        <v>2000</v>
      </c>
      <c r="G109" s="11">
        <f>G110+G111+G112+G113</f>
        <v>3268</v>
      </c>
      <c r="H109" s="28">
        <f t="shared" si="4"/>
        <v>163.39999999999998</v>
      </c>
      <c r="I109" s="45">
        <f t="shared" si="3"/>
        <v>0.0101894682990145</v>
      </c>
    </row>
    <row r="110" spans="1:12" ht="12.75">
      <c r="A110" s="19"/>
      <c r="B110" s="20"/>
      <c r="C110" s="20" t="s">
        <v>71</v>
      </c>
      <c r="D110" s="21" t="s">
        <v>8</v>
      </c>
      <c r="E110" s="11">
        <v>200</v>
      </c>
      <c r="F110" s="11">
        <v>200</v>
      </c>
      <c r="G110" s="11">
        <v>217</v>
      </c>
      <c r="H110" s="28">
        <f t="shared" si="4"/>
        <v>108.5</v>
      </c>
      <c r="I110" s="45">
        <f t="shared" si="3"/>
        <v>0.000676595661225871</v>
      </c>
      <c r="L110" t="s">
        <v>115</v>
      </c>
    </row>
    <row r="111" spans="1:9" ht="36" customHeight="1">
      <c r="A111" s="19"/>
      <c r="B111" s="20"/>
      <c r="C111" s="20" t="s">
        <v>72</v>
      </c>
      <c r="D111" s="21" t="s">
        <v>107</v>
      </c>
      <c r="E111" s="11">
        <v>1200</v>
      </c>
      <c r="F111" s="11">
        <v>1200</v>
      </c>
      <c r="G111" s="11">
        <v>748</v>
      </c>
      <c r="H111" s="28">
        <f t="shared" si="4"/>
        <v>62.33333333333333</v>
      </c>
      <c r="I111" s="45">
        <f t="shared" si="3"/>
        <v>0.002332228362197933</v>
      </c>
    </row>
    <row r="112" spans="1:9" ht="12.75">
      <c r="A112" s="19"/>
      <c r="B112" s="20"/>
      <c r="C112" s="20" t="s">
        <v>74</v>
      </c>
      <c r="D112" s="21" t="s">
        <v>9</v>
      </c>
      <c r="E112" s="11">
        <v>300</v>
      </c>
      <c r="F112" s="11">
        <v>300</v>
      </c>
      <c r="G112" s="11">
        <v>119</v>
      </c>
      <c r="H112" s="28">
        <f t="shared" si="4"/>
        <v>39.666666666666664</v>
      </c>
      <c r="I112" s="45">
        <f t="shared" si="3"/>
        <v>0.0003710363303496712</v>
      </c>
    </row>
    <row r="113" spans="1:9" ht="12.75">
      <c r="A113" s="19"/>
      <c r="B113" s="20"/>
      <c r="C113" s="20" t="s">
        <v>75</v>
      </c>
      <c r="D113" s="21" t="s">
        <v>10</v>
      </c>
      <c r="E113" s="11">
        <v>300</v>
      </c>
      <c r="F113" s="11">
        <v>300</v>
      </c>
      <c r="G113" s="11">
        <v>2184</v>
      </c>
      <c r="H113" s="28">
        <f t="shared" si="4"/>
        <v>728</v>
      </c>
      <c r="I113" s="45">
        <f t="shared" si="3"/>
        <v>0.006809607945241025</v>
      </c>
    </row>
    <row r="114" spans="1:9" ht="12.75">
      <c r="A114" s="19"/>
      <c r="B114" s="20">
        <v>80134</v>
      </c>
      <c r="C114" s="20"/>
      <c r="D114" s="21" t="s">
        <v>118</v>
      </c>
      <c r="E114" s="11">
        <v>80</v>
      </c>
      <c r="F114" s="11">
        <v>80</v>
      </c>
      <c r="G114" s="11">
        <f>G115</f>
        <v>60</v>
      </c>
      <c r="H114" s="28">
        <f t="shared" si="4"/>
        <v>75</v>
      </c>
      <c r="I114" s="45">
        <f t="shared" si="3"/>
        <v>0.0001870771413527754</v>
      </c>
    </row>
    <row r="115" spans="1:9" ht="12.75">
      <c r="A115" s="19"/>
      <c r="B115" s="20"/>
      <c r="C115" s="20" t="s">
        <v>75</v>
      </c>
      <c r="D115" s="21" t="s">
        <v>131</v>
      </c>
      <c r="E115" s="11">
        <v>80</v>
      </c>
      <c r="F115" s="11">
        <v>80</v>
      </c>
      <c r="G115" s="11">
        <v>60</v>
      </c>
      <c r="H115" s="28">
        <f t="shared" si="4"/>
        <v>75</v>
      </c>
      <c r="I115" s="45">
        <f t="shared" si="3"/>
        <v>0.0001870771413527754</v>
      </c>
    </row>
    <row r="116" spans="1:9" ht="12.75">
      <c r="A116" s="19"/>
      <c r="B116" s="20">
        <v>80146</v>
      </c>
      <c r="C116" s="20"/>
      <c r="D116" s="21" t="s">
        <v>39</v>
      </c>
      <c r="E116" s="11">
        <f>E117</f>
        <v>17015</v>
      </c>
      <c r="F116" s="11">
        <f>F117</f>
        <v>17015</v>
      </c>
      <c r="G116" s="11">
        <f>G117</f>
        <v>4486</v>
      </c>
      <c r="H116" s="28">
        <f t="shared" si="4"/>
        <v>26.364972083455772</v>
      </c>
      <c r="I116" s="45">
        <f t="shared" si="3"/>
        <v>0.01398713426847584</v>
      </c>
    </row>
    <row r="117" spans="1:9" ht="25.5" customHeight="1">
      <c r="A117" s="19"/>
      <c r="B117" s="20"/>
      <c r="C117" s="20">
        <v>2310</v>
      </c>
      <c r="D117" s="21" t="s">
        <v>40</v>
      </c>
      <c r="E117" s="11">
        <v>17015</v>
      </c>
      <c r="F117" s="11">
        <v>17015</v>
      </c>
      <c r="G117" s="11">
        <v>4486</v>
      </c>
      <c r="H117" s="28">
        <f t="shared" si="4"/>
        <v>26.364972083455772</v>
      </c>
      <c r="I117" s="45">
        <f t="shared" si="3"/>
        <v>0.01398713426847584</v>
      </c>
    </row>
    <row r="118" spans="1:9" ht="49.5" customHeight="1">
      <c r="A118" s="19"/>
      <c r="B118" s="20">
        <v>80150</v>
      </c>
      <c r="C118" s="20"/>
      <c r="D118" s="21" t="s">
        <v>106</v>
      </c>
      <c r="E118" s="11">
        <f>E119+E120</f>
        <v>155598</v>
      </c>
      <c r="F118" s="11">
        <f>F119+F120</f>
        <v>331526</v>
      </c>
      <c r="G118" s="11">
        <f>G119+G120</f>
        <v>100615</v>
      </c>
      <c r="H118" s="28">
        <f t="shared" si="4"/>
        <v>30.349052562996565</v>
      </c>
      <c r="I118" s="45">
        <f t="shared" si="3"/>
        <v>0.3137127762868249</v>
      </c>
    </row>
    <row r="119" spans="1:9" ht="12" customHeight="1">
      <c r="A119" s="19"/>
      <c r="B119" s="20"/>
      <c r="C119" s="20" t="s">
        <v>75</v>
      </c>
      <c r="D119" s="21" t="s">
        <v>10</v>
      </c>
      <c r="E119" s="11">
        <v>0</v>
      </c>
      <c r="F119" s="11"/>
      <c r="G119" s="11">
        <v>11</v>
      </c>
      <c r="H119" s="28">
        <v>0</v>
      </c>
      <c r="I119" s="45">
        <f t="shared" si="3"/>
        <v>3.429747591467549E-05</v>
      </c>
    </row>
    <row r="120" spans="1:9" ht="25.5" customHeight="1">
      <c r="A120" s="19"/>
      <c r="B120" s="20"/>
      <c r="C120" s="20">
        <v>2310</v>
      </c>
      <c r="D120" s="21" t="s">
        <v>40</v>
      </c>
      <c r="E120" s="11">
        <v>155598</v>
      </c>
      <c r="F120" s="11">
        <v>331526</v>
      </c>
      <c r="G120" s="11">
        <v>100604</v>
      </c>
      <c r="H120" s="28">
        <f t="shared" si="4"/>
        <v>30.345734572854017</v>
      </c>
      <c r="I120" s="45">
        <f t="shared" si="3"/>
        <v>0.31367847881091027</v>
      </c>
    </row>
    <row r="121" spans="1:9" ht="12.75">
      <c r="A121" s="19"/>
      <c r="B121" s="20">
        <v>80195</v>
      </c>
      <c r="C121" s="20"/>
      <c r="D121" s="21" t="s">
        <v>41</v>
      </c>
      <c r="E121" s="11">
        <f>E122</f>
        <v>55856</v>
      </c>
      <c r="F121" s="11">
        <f>F122</f>
        <v>57056</v>
      </c>
      <c r="G121" s="11">
        <f>G122</f>
        <v>49135</v>
      </c>
      <c r="H121" s="28">
        <f t="shared" si="4"/>
        <v>86.11714806505888</v>
      </c>
      <c r="I121" s="45">
        <f t="shared" si="3"/>
        <v>0.15320058900614364</v>
      </c>
    </row>
    <row r="122" spans="1:9" ht="29.25" customHeight="1">
      <c r="A122" s="19"/>
      <c r="B122" s="20"/>
      <c r="C122" s="20">
        <v>2310</v>
      </c>
      <c r="D122" s="21" t="s">
        <v>40</v>
      </c>
      <c r="E122" s="11">
        <v>55856</v>
      </c>
      <c r="F122" s="11">
        <v>57056</v>
      </c>
      <c r="G122" s="11">
        <v>49135</v>
      </c>
      <c r="H122" s="28">
        <f t="shared" si="4"/>
        <v>86.11714806505888</v>
      </c>
      <c r="I122" s="45">
        <f t="shared" si="3"/>
        <v>0.15320058900614364</v>
      </c>
    </row>
    <row r="123" spans="1:9" ht="12.75">
      <c r="A123" s="16">
        <v>851</v>
      </c>
      <c r="B123" s="17"/>
      <c r="C123" s="17"/>
      <c r="D123" s="18" t="s">
        <v>43</v>
      </c>
      <c r="E123" s="8">
        <f aca="true" t="shared" si="5" ref="E123:G124">E124</f>
        <v>3504000</v>
      </c>
      <c r="F123" s="8">
        <f t="shared" si="5"/>
        <v>3491000</v>
      </c>
      <c r="G123" s="8">
        <f t="shared" si="5"/>
        <v>1194633</v>
      </c>
      <c r="H123" s="29">
        <f t="shared" si="4"/>
        <v>34.220366657118305</v>
      </c>
      <c r="I123" s="10">
        <f t="shared" si="3"/>
        <v>3.724808776761502</v>
      </c>
    </row>
    <row r="124" spans="1:9" ht="26.25" customHeight="1">
      <c r="A124" s="19"/>
      <c r="B124" s="20">
        <v>85156</v>
      </c>
      <c r="C124" s="20"/>
      <c r="D124" s="21" t="s">
        <v>44</v>
      </c>
      <c r="E124" s="11">
        <f t="shared" si="5"/>
        <v>3504000</v>
      </c>
      <c r="F124" s="11">
        <f t="shared" si="5"/>
        <v>3491000</v>
      </c>
      <c r="G124" s="11">
        <f t="shared" si="5"/>
        <v>1194633</v>
      </c>
      <c r="H124" s="28">
        <f t="shared" si="4"/>
        <v>34.220366657118305</v>
      </c>
      <c r="I124" s="45">
        <f t="shared" si="3"/>
        <v>3.724808776761502</v>
      </c>
    </row>
    <row r="125" spans="1:9" ht="34.5" customHeight="1">
      <c r="A125" s="19"/>
      <c r="B125" s="20"/>
      <c r="C125" s="20">
        <v>2110</v>
      </c>
      <c r="D125" s="21" t="s">
        <v>5</v>
      </c>
      <c r="E125" s="11">
        <v>3504000</v>
      </c>
      <c r="F125" s="11">
        <v>3491000</v>
      </c>
      <c r="G125" s="11">
        <v>1194633</v>
      </c>
      <c r="H125" s="28">
        <f t="shared" si="4"/>
        <v>34.220366657118305</v>
      </c>
      <c r="I125" s="45">
        <f t="shared" si="3"/>
        <v>3.724808776761502</v>
      </c>
    </row>
    <row r="126" spans="1:9" ht="12.75">
      <c r="A126" s="16">
        <v>852</v>
      </c>
      <c r="B126" s="17"/>
      <c r="C126" s="17"/>
      <c r="D126" s="18" t="s">
        <v>45</v>
      </c>
      <c r="E126" s="8">
        <f>E127+E132+E139+E142+E147</f>
        <v>12913008</v>
      </c>
      <c r="F126" s="8">
        <f>F127+F132+F139+F142+F147</f>
        <v>13426588</v>
      </c>
      <c r="G126" s="8">
        <f>G127+G132+G139+G142+G147</f>
        <v>6714749</v>
      </c>
      <c r="H126" s="29">
        <f t="shared" si="4"/>
        <v>50.01083670698766</v>
      </c>
      <c r="I126" s="10">
        <f t="shared" si="3"/>
        <v>20.93626746369012</v>
      </c>
    </row>
    <row r="127" spans="1:9" ht="12.75">
      <c r="A127" s="25"/>
      <c r="B127" s="20">
        <v>85201</v>
      </c>
      <c r="C127" s="20"/>
      <c r="D127" s="21" t="s">
        <v>46</v>
      </c>
      <c r="E127" s="11">
        <f>E128+E129+E130+E131</f>
        <v>341440</v>
      </c>
      <c r="F127" s="11">
        <f>F128+F129+F130+F131</f>
        <v>350471</v>
      </c>
      <c r="G127" s="11">
        <f>G128+G129+G130+G131</f>
        <v>166330</v>
      </c>
      <c r="H127" s="28">
        <f t="shared" si="4"/>
        <v>47.458990900816325</v>
      </c>
      <c r="I127" s="45">
        <f t="shared" si="3"/>
        <v>0.5186090153534522</v>
      </c>
    </row>
    <row r="128" spans="1:9" ht="12.75">
      <c r="A128" s="19"/>
      <c r="B128" s="20"/>
      <c r="C128" s="20" t="s">
        <v>74</v>
      </c>
      <c r="D128" s="21" t="s">
        <v>9</v>
      </c>
      <c r="E128" s="11">
        <v>210</v>
      </c>
      <c r="F128" s="11">
        <v>210</v>
      </c>
      <c r="G128" s="11">
        <v>116</v>
      </c>
      <c r="H128" s="28">
        <f t="shared" si="4"/>
        <v>55.23809523809524</v>
      </c>
      <c r="I128" s="45">
        <f t="shared" si="3"/>
        <v>0.00036168247328203243</v>
      </c>
    </row>
    <row r="129" spans="1:9" ht="15" customHeight="1">
      <c r="A129" s="19"/>
      <c r="B129" s="20"/>
      <c r="C129" s="20" t="s">
        <v>89</v>
      </c>
      <c r="D129" s="21" t="s">
        <v>93</v>
      </c>
      <c r="E129" s="11">
        <v>0</v>
      </c>
      <c r="F129" s="11">
        <v>9031</v>
      </c>
      <c r="G129" s="11">
        <v>9031</v>
      </c>
      <c r="H129" s="28">
        <f t="shared" si="4"/>
        <v>100</v>
      </c>
      <c r="I129" s="45">
        <f t="shared" si="3"/>
        <v>0.028158227725948577</v>
      </c>
    </row>
    <row r="130" spans="1:9" ht="14.25" customHeight="1">
      <c r="A130" s="19"/>
      <c r="B130" s="20"/>
      <c r="C130" s="20" t="s">
        <v>75</v>
      </c>
      <c r="D130" s="21" t="s">
        <v>10</v>
      </c>
      <c r="E130" s="11">
        <v>130</v>
      </c>
      <c r="F130" s="11">
        <v>130</v>
      </c>
      <c r="G130" s="11">
        <v>55</v>
      </c>
      <c r="H130" s="28">
        <f t="shared" si="4"/>
        <v>42.30769230769231</v>
      </c>
      <c r="I130" s="45">
        <f t="shared" si="3"/>
        <v>0.00017148737957337746</v>
      </c>
    </row>
    <row r="131" spans="1:9" ht="24.75" customHeight="1">
      <c r="A131" s="19"/>
      <c r="B131" s="20"/>
      <c r="C131" s="20">
        <v>2900</v>
      </c>
      <c r="D131" s="21" t="s">
        <v>100</v>
      </c>
      <c r="E131" s="11">
        <v>341100</v>
      </c>
      <c r="F131" s="11">
        <v>341100</v>
      </c>
      <c r="G131" s="11">
        <v>157128</v>
      </c>
      <c r="H131" s="28">
        <f t="shared" si="4"/>
        <v>46.0650835532102</v>
      </c>
      <c r="I131" s="45">
        <f t="shared" si="3"/>
        <v>0.48991761777464815</v>
      </c>
    </row>
    <row r="132" spans="1:9" ht="12.75">
      <c r="A132" s="19"/>
      <c r="B132" s="20">
        <v>85202</v>
      </c>
      <c r="C132" s="20"/>
      <c r="D132" s="21" t="s">
        <v>47</v>
      </c>
      <c r="E132" s="11">
        <f>E133+E134+E135+E136+E137+E138</f>
        <v>12010968</v>
      </c>
      <c r="F132" s="11">
        <f>F133+F134+F135+F136+F137+F138</f>
        <v>12252917</v>
      </c>
      <c r="G132" s="11">
        <f>G133+G134+G135+G136+G137+G138</f>
        <v>6119636</v>
      </c>
      <c r="H132" s="28">
        <f t="shared" si="4"/>
        <v>49.944319381254275</v>
      </c>
      <c r="I132" s="45">
        <f t="shared" si="3"/>
        <v>19.08073348332555</v>
      </c>
    </row>
    <row r="133" spans="1:9" ht="38.25" customHeight="1">
      <c r="A133" s="19"/>
      <c r="B133" s="20"/>
      <c r="C133" s="20" t="s">
        <v>72</v>
      </c>
      <c r="D133" s="21" t="s">
        <v>13</v>
      </c>
      <c r="E133" s="11">
        <v>65400</v>
      </c>
      <c r="F133" s="11">
        <v>65400</v>
      </c>
      <c r="G133" s="11">
        <v>33136</v>
      </c>
      <c r="H133" s="28">
        <f t="shared" si="4"/>
        <v>50.66666666666667</v>
      </c>
      <c r="I133" s="45">
        <f t="shared" si="3"/>
        <v>0.10331646926442607</v>
      </c>
    </row>
    <row r="134" spans="1:9" ht="12.75">
      <c r="A134" s="19"/>
      <c r="B134" s="20"/>
      <c r="C134" s="20" t="s">
        <v>73</v>
      </c>
      <c r="D134" s="21" t="s">
        <v>38</v>
      </c>
      <c r="E134" s="11">
        <v>6031920</v>
      </c>
      <c r="F134" s="11">
        <v>6165720</v>
      </c>
      <c r="G134" s="11">
        <v>3135441</v>
      </c>
      <c r="H134" s="28">
        <f aca="true" t="shared" si="6" ref="H134:H190">(G134/F134)*100</f>
        <v>50.85279578054145</v>
      </c>
      <c r="I134" s="45">
        <f aca="true" t="shared" si="7" ref="I134:I196">SUM((G134/32072331)*100)</f>
        <v>9.776155652671457</v>
      </c>
    </row>
    <row r="135" spans="1:9" ht="12.75">
      <c r="A135" s="19"/>
      <c r="B135" s="20"/>
      <c r="C135" s="20" t="s">
        <v>74</v>
      </c>
      <c r="D135" s="21" t="s">
        <v>9</v>
      </c>
      <c r="E135" s="11">
        <v>2000</v>
      </c>
      <c r="F135" s="11">
        <v>2000</v>
      </c>
      <c r="G135" s="11">
        <v>826</v>
      </c>
      <c r="H135" s="28">
        <f t="shared" si="6"/>
        <v>41.3</v>
      </c>
      <c r="I135" s="45">
        <f t="shared" si="7"/>
        <v>0.002575428645956541</v>
      </c>
    </row>
    <row r="136" spans="1:9" ht="16.5" customHeight="1">
      <c r="A136" s="19"/>
      <c r="B136" s="20"/>
      <c r="C136" s="20" t="s">
        <v>89</v>
      </c>
      <c r="D136" s="21" t="s">
        <v>93</v>
      </c>
      <c r="E136" s="11">
        <v>0</v>
      </c>
      <c r="F136" s="11">
        <v>1363</v>
      </c>
      <c r="G136" s="11">
        <v>1363</v>
      </c>
      <c r="H136" s="28">
        <v>0</v>
      </c>
      <c r="I136" s="45">
        <f t="shared" si="7"/>
        <v>0.004249769061063881</v>
      </c>
    </row>
    <row r="137" spans="1:9" ht="12.75">
      <c r="A137" s="19"/>
      <c r="B137" s="20"/>
      <c r="C137" s="20" t="s">
        <v>75</v>
      </c>
      <c r="D137" s="21" t="s">
        <v>10</v>
      </c>
      <c r="E137" s="11">
        <v>14600</v>
      </c>
      <c r="F137" s="11">
        <v>14600</v>
      </c>
      <c r="G137" s="11">
        <v>7141</v>
      </c>
      <c r="H137" s="28">
        <f t="shared" si="6"/>
        <v>48.91095890410959</v>
      </c>
      <c r="I137" s="45">
        <f t="shared" si="7"/>
        <v>0.02226529777333615</v>
      </c>
    </row>
    <row r="138" spans="1:9" ht="30" customHeight="1">
      <c r="A138" s="19"/>
      <c r="B138" s="20"/>
      <c r="C138" s="20">
        <v>2130</v>
      </c>
      <c r="D138" s="21" t="s">
        <v>42</v>
      </c>
      <c r="E138" s="11">
        <v>5897048</v>
      </c>
      <c r="F138" s="11">
        <v>6003834</v>
      </c>
      <c r="G138" s="11">
        <v>2941729</v>
      </c>
      <c r="H138" s="28">
        <f t="shared" si="6"/>
        <v>48.99750725952783</v>
      </c>
      <c r="I138" s="45">
        <f t="shared" si="7"/>
        <v>9.17217086590931</v>
      </c>
    </row>
    <row r="139" spans="1:9" ht="12.75">
      <c r="A139" s="19"/>
      <c r="B139" s="20">
        <v>85218</v>
      </c>
      <c r="C139" s="20"/>
      <c r="D139" s="21" t="s">
        <v>48</v>
      </c>
      <c r="E139" s="11">
        <f>E140+E141</f>
        <v>200</v>
      </c>
      <c r="F139" s="11">
        <f>F140+F141</f>
        <v>200</v>
      </c>
      <c r="G139" s="11">
        <f>G140+G141</f>
        <v>144</v>
      </c>
      <c r="H139" s="28">
        <f t="shared" si="6"/>
        <v>72</v>
      </c>
      <c r="I139" s="45">
        <f t="shared" si="7"/>
        <v>0.0004489851392466609</v>
      </c>
    </row>
    <row r="140" spans="1:9" ht="12.75">
      <c r="A140" s="19"/>
      <c r="B140" s="20"/>
      <c r="C140" s="20" t="s">
        <v>74</v>
      </c>
      <c r="D140" s="21" t="s">
        <v>9</v>
      </c>
      <c r="E140" s="11">
        <v>100</v>
      </c>
      <c r="F140" s="11">
        <v>100</v>
      </c>
      <c r="G140" s="11">
        <v>67</v>
      </c>
      <c r="H140" s="28">
        <f t="shared" si="6"/>
        <v>67</v>
      </c>
      <c r="I140" s="45">
        <f t="shared" si="7"/>
        <v>0.00020890280784393252</v>
      </c>
    </row>
    <row r="141" spans="1:9" ht="12.75">
      <c r="A141" s="19"/>
      <c r="B141" s="20"/>
      <c r="C141" s="20" t="s">
        <v>75</v>
      </c>
      <c r="D141" s="21" t="s">
        <v>49</v>
      </c>
      <c r="E141" s="11">
        <v>100</v>
      </c>
      <c r="F141" s="11">
        <v>100</v>
      </c>
      <c r="G141" s="11">
        <v>77</v>
      </c>
      <c r="H141" s="28">
        <f t="shared" si="6"/>
        <v>77</v>
      </c>
      <c r="I141" s="45">
        <f t="shared" si="7"/>
        <v>0.00024008233140272842</v>
      </c>
    </row>
    <row r="142" spans="1:9" ht="12.75">
      <c r="A142" s="19"/>
      <c r="B142" s="20">
        <v>85204</v>
      </c>
      <c r="C142" s="26"/>
      <c r="D142" s="21" t="s">
        <v>80</v>
      </c>
      <c r="E142" s="12">
        <f>E145+E146</f>
        <v>375000</v>
      </c>
      <c r="F142" s="12">
        <f>F145+F146+F144</f>
        <v>823000</v>
      </c>
      <c r="G142" s="12">
        <f>G145+G146+G143+G144</f>
        <v>428639</v>
      </c>
      <c r="H142" s="28">
        <f t="shared" si="6"/>
        <v>52.082503037667074</v>
      </c>
      <c r="I142" s="45">
        <f t="shared" si="7"/>
        <v>1.3364759798718715</v>
      </c>
    </row>
    <row r="143" spans="1:9" ht="12.75">
      <c r="A143" s="19"/>
      <c r="B143" s="20"/>
      <c r="C143" s="20" t="s">
        <v>75</v>
      </c>
      <c r="D143" s="21" t="s">
        <v>10</v>
      </c>
      <c r="E143" s="12">
        <v>0</v>
      </c>
      <c r="F143" s="12">
        <v>0</v>
      </c>
      <c r="G143" s="11">
        <v>839</v>
      </c>
      <c r="H143" s="28">
        <v>0</v>
      </c>
      <c r="I143" s="45">
        <f t="shared" si="7"/>
        <v>0.0026159620265829757</v>
      </c>
    </row>
    <row r="144" spans="1:9" ht="48">
      <c r="A144" s="19"/>
      <c r="B144" s="20"/>
      <c r="C144" s="20">
        <v>2160</v>
      </c>
      <c r="D144" s="21" t="s">
        <v>142</v>
      </c>
      <c r="E144" s="12">
        <v>0</v>
      </c>
      <c r="F144" s="12">
        <v>448000</v>
      </c>
      <c r="G144" s="11">
        <v>164125</v>
      </c>
      <c r="H144" s="28"/>
      <c r="I144" s="45">
        <f t="shared" si="7"/>
        <v>0.5117339304087377</v>
      </c>
    </row>
    <row r="145" spans="1:9" ht="25.5" customHeight="1">
      <c r="A145" s="19"/>
      <c r="B145" s="20"/>
      <c r="C145" s="20">
        <v>2320</v>
      </c>
      <c r="D145" s="21" t="s">
        <v>53</v>
      </c>
      <c r="E145" s="12">
        <v>245000</v>
      </c>
      <c r="F145" s="12">
        <v>245000</v>
      </c>
      <c r="G145" s="12">
        <v>175674</v>
      </c>
      <c r="H145" s="28">
        <f t="shared" si="6"/>
        <v>71.70367346938775</v>
      </c>
      <c r="I145" s="45">
        <f t="shared" si="7"/>
        <v>0.5477431621667911</v>
      </c>
    </row>
    <row r="146" spans="1:9" ht="36.75" customHeight="1">
      <c r="A146" s="19"/>
      <c r="B146" s="20"/>
      <c r="C146" s="20">
        <v>2900</v>
      </c>
      <c r="D146" s="21" t="s">
        <v>101</v>
      </c>
      <c r="E146" s="12">
        <v>130000</v>
      </c>
      <c r="F146" s="12">
        <v>130000</v>
      </c>
      <c r="G146" s="12">
        <v>88001</v>
      </c>
      <c r="H146" s="28">
        <f t="shared" si="6"/>
        <v>67.69307692307692</v>
      </c>
      <c r="I146" s="45">
        <f t="shared" si="7"/>
        <v>0.27438292526975977</v>
      </c>
    </row>
    <row r="147" spans="1:9" ht="15" customHeight="1">
      <c r="A147" s="19"/>
      <c r="B147" s="20">
        <v>85295</v>
      </c>
      <c r="C147" s="20"/>
      <c r="D147" s="21" t="s">
        <v>41</v>
      </c>
      <c r="E147" s="12">
        <f>E148</f>
        <v>185400</v>
      </c>
      <c r="F147" s="12">
        <v>0</v>
      </c>
      <c r="G147" s="12">
        <v>0</v>
      </c>
      <c r="H147" s="28">
        <v>0</v>
      </c>
      <c r="I147" s="45">
        <f t="shared" si="7"/>
        <v>0</v>
      </c>
    </row>
    <row r="148" spans="1:9" ht="36" customHeight="1">
      <c r="A148" s="19"/>
      <c r="B148" s="20"/>
      <c r="C148" s="20">
        <v>2110</v>
      </c>
      <c r="D148" s="21" t="s">
        <v>5</v>
      </c>
      <c r="E148" s="12">
        <v>185400</v>
      </c>
      <c r="F148" s="12">
        <v>0</v>
      </c>
      <c r="G148" s="12">
        <v>0</v>
      </c>
      <c r="H148" s="28">
        <v>0</v>
      </c>
      <c r="I148" s="45">
        <f t="shared" si="7"/>
        <v>0</v>
      </c>
    </row>
    <row r="149" spans="1:9" ht="15" customHeight="1">
      <c r="A149" s="16">
        <v>853</v>
      </c>
      <c r="B149" s="17"/>
      <c r="C149" s="17"/>
      <c r="D149" s="18" t="s">
        <v>50</v>
      </c>
      <c r="E149" s="31">
        <f>E152+E150</f>
        <v>2342600</v>
      </c>
      <c r="F149" s="31">
        <f>F152+F150</f>
        <v>2226600</v>
      </c>
      <c r="G149" s="31">
        <f>G152+G150</f>
        <v>1190516</v>
      </c>
      <c r="H149" s="29">
        <f t="shared" si="6"/>
        <v>53.46788826012755</v>
      </c>
      <c r="I149" s="10">
        <f t="shared" si="7"/>
        <v>3.711972166912346</v>
      </c>
    </row>
    <row r="150" spans="1:9" ht="12.75" customHeight="1">
      <c r="A150" s="19"/>
      <c r="B150" s="20">
        <v>85324</v>
      </c>
      <c r="C150" s="20"/>
      <c r="D150" s="21" t="s">
        <v>51</v>
      </c>
      <c r="E150" s="12">
        <v>0</v>
      </c>
      <c r="F150" s="12">
        <v>0</v>
      </c>
      <c r="G150" s="12">
        <f>G151</f>
        <v>12248</v>
      </c>
      <c r="H150" s="28">
        <v>0</v>
      </c>
      <c r="I150" s="45">
        <f t="shared" si="7"/>
        <v>0.03818868045481322</v>
      </c>
    </row>
    <row r="151" spans="1:9" ht="12.75">
      <c r="A151" s="19"/>
      <c r="B151" s="20"/>
      <c r="C151" s="20" t="s">
        <v>75</v>
      </c>
      <c r="D151" s="21" t="s">
        <v>49</v>
      </c>
      <c r="E151" s="12">
        <v>0</v>
      </c>
      <c r="F151" s="12">
        <v>0</v>
      </c>
      <c r="G151" s="12">
        <v>12248</v>
      </c>
      <c r="H151" s="28">
        <v>0</v>
      </c>
      <c r="I151" s="45">
        <f t="shared" si="7"/>
        <v>0.03818868045481322</v>
      </c>
    </row>
    <row r="152" spans="1:9" ht="12.75">
      <c r="A152" s="19"/>
      <c r="B152" s="20">
        <v>85333</v>
      </c>
      <c r="C152" s="20"/>
      <c r="D152" s="21" t="s">
        <v>52</v>
      </c>
      <c r="E152" s="11">
        <f>E153+E154+E155+E156</f>
        <v>2342600</v>
      </c>
      <c r="F152" s="11">
        <f>F153+F154+F155+F156</f>
        <v>2226600</v>
      </c>
      <c r="G152" s="11">
        <f>G153+G154+G155+G156</f>
        <v>1178268</v>
      </c>
      <c r="H152" s="28">
        <f t="shared" si="6"/>
        <v>52.91781191053624</v>
      </c>
      <c r="I152" s="45">
        <f t="shared" si="7"/>
        <v>3.6737834864575323</v>
      </c>
    </row>
    <row r="153" spans="1:9" ht="12.75">
      <c r="A153" s="19"/>
      <c r="B153" s="20"/>
      <c r="C153" s="20" t="s">
        <v>74</v>
      </c>
      <c r="D153" s="21" t="s">
        <v>9</v>
      </c>
      <c r="E153" s="11">
        <v>1500</v>
      </c>
      <c r="F153" s="11">
        <v>1500</v>
      </c>
      <c r="G153" s="11">
        <v>212</v>
      </c>
      <c r="H153" s="28">
        <f t="shared" si="6"/>
        <v>14.133333333333335</v>
      </c>
      <c r="I153" s="45">
        <f t="shared" si="7"/>
        <v>0.000661005899446473</v>
      </c>
    </row>
    <row r="154" spans="1:9" ht="12.75">
      <c r="A154" s="19"/>
      <c r="B154" s="20"/>
      <c r="C154" s="20" t="s">
        <v>75</v>
      </c>
      <c r="D154" s="21" t="s">
        <v>10</v>
      </c>
      <c r="E154" s="11">
        <v>700</v>
      </c>
      <c r="F154" s="11">
        <v>700</v>
      </c>
      <c r="G154" s="11">
        <v>471</v>
      </c>
      <c r="H154" s="28">
        <f t="shared" si="6"/>
        <v>67.28571428571428</v>
      </c>
      <c r="I154" s="45">
        <f t="shared" si="7"/>
        <v>0.0014685555596192868</v>
      </c>
    </row>
    <row r="155" spans="1:9" ht="24" customHeight="1">
      <c r="A155" s="19"/>
      <c r="B155" s="20"/>
      <c r="C155" s="20">
        <v>2320</v>
      </c>
      <c r="D155" s="21" t="s">
        <v>53</v>
      </c>
      <c r="E155" s="11">
        <v>1816000</v>
      </c>
      <c r="F155" s="11">
        <v>1700000</v>
      </c>
      <c r="G155" s="11">
        <v>915385</v>
      </c>
      <c r="H155" s="28">
        <f t="shared" si="6"/>
        <v>53.84617647058823</v>
      </c>
      <c r="I155" s="45">
        <f t="shared" si="7"/>
        <v>2.8541268172868386</v>
      </c>
    </row>
    <row r="156" spans="1:9" ht="36" customHeight="1">
      <c r="A156" s="19"/>
      <c r="B156" s="20"/>
      <c r="C156" s="20">
        <v>2690</v>
      </c>
      <c r="D156" s="32" t="s">
        <v>104</v>
      </c>
      <c r="E156" s="11">
        <v>524400</v>
      </c>
      <c r="F156" s="11">
        <v>524400</v>
      </c>
      <c r="G156" s="11">
        <v>262200</v>
      </c>
      <c r="H156" s="28">
        <f t="shared" si="6"/>
        <v>50</v>
      </c>
      <c r="I156" s="45">
        <f t="shared" si="7"/>
        <v>0.8175271077116285</v>
      </c>
    </row>
    <row r="157" spans="1:9" ht="12.75">
      <c r="A157" s="16">
        <v>854</v>
      </c>
      <c r="B157" s="17"/>
      <c r="C157" s="17"/>
      <c r="D157" s="18" t="s">
        <v>54</v>
      </c>
      <c r="E157" s="8">
        <f>E158+E163+E166+E172+E176+E180+E178</f>
        <v>2309433</v>
      </c>
      <c r="F157" s="8">
        <f>F158+F163+F166+F172+F176+F180+F178</f>
        <v>2238319</v>
      </c>
      <c r="G157" s="8">
        <f>G158+G163+G166+G172+G176+G180+G178</f>
        <v>1359296</v>
      </c>
      <c r="H157" s="29">
        <f t="shared" si="6"/>
        <v>60.72843057669617</v>
      </c>
      <c r="I157" s="10">
        <f t="shared" si="7"/>
        <v>4.238220165537703</v>
      </c>
    </row>
    <row r="158" spans="1:9" ht="12.75">
      <c r="A158" s="19"/>
      <c r="B158" s="20">
        <v>85401</v>
      </c>
      <c r="C158" s="20"/>
      <c r="D158" s="21" t="s">
        <v>55</v>
      </c>
      <c r="E158" s="11">
        <f>E159+E160+E161+E162</f>
        <v>587190</v>
      </c>
      <c r="F158" s="11">
        <f>F159+F160+F161+F162</f>
        <v>510306</v>
      </c>
      <c r="G158" s="11">
        <f>G159+G160+G161+G162</f>
        <v>258136</v>
      </c>
      <c r="H158" s="28">
        <f t="shared" si="6"/>
        <v>50.58455123004628</v>
      </c>
      <c r="I158" s="45">
        <f t="shared" si="7"/>
        <v>0.8048557493373338</v>
      </c>
    </row>
    <row r="159" spans="1:9" ht="12.75">
      <c r="A159" s="19"/>
      <c r="B159" s="20"/>
      <c r="C159" s="20" t="s">
        <v>73</v>
      </c>
      <c r="D159" s="21" t="s">
        <v>38</v>
      </c>
      <c r="E159" s="11">
        <v>178000</v>
      </c>
      <c r="F159" s="11">
        <v>178000</v>
      </c>
      <c r="G159" s="11">
        <v>80914</v>
      </c>
      <c r="H159" s="28">
        <f t="shared" si="6"/>
        <v>45.45730337078652</v>
      </c>
      <c r="I159" s="45">
        <f t="shared" si="7"/>
        <v>0.2522859969236411</v>
      </c>
    </row>
    <row r="160" spans="1:9" ht="12.75">
      <c r="A160" s="19"/>
      <c r="B160" s="20"/>
      <c r="C160" s="20" t="s">
        <v>75</v>
      </c>
      <c r="D160" s="21" t="s">
        <v>10</v>
      </c>
      <c r="E160" s="11">
        <v>36</v>
      </c>
      <c r="F160" s="11">
        <v>36</v>
      </c>
      <c r="G160" s="11">
        <v>22</v>
      </c>
      <c r="H160" s="28">
        <f t="shared" si="6"/>
        <v>61.111111111111114</v>
      </c>
      <c r="I160" s="45">
        <f t="shared" si="7"/>
        <v>6.859495182935097E-05</v>
      </c>
    </row>
    <row r="161" spans="1:9" ht="27.75" customHeight="1">
      <c r="A161" s="19"/>
      <c r="B161" s="20"/>
      <c r="C161" s="20">
        <v>2310</v>
      </c>
      <c r="D161" s="21" t="s">
        <v>56</v>
      </c>
      <c r="E161" s="11">
        <v>392704</v>
      </c>
      <c r="F161" s="11">
        <v>332270</v>
      </c>
      <c r="G161" s="11">
        <v>177200</v>
      </c>
      <c r="H161" s="28">
        <f t="shared" si="6"/>
        <v>53.3301230926656</v>
      </c>
      <c r="I161" s="45">
        <f t="shared" si="7"/>
        <v>0.5525011574618632</v>
      </c>
    </row>
    <row r="162" spans="1:9" ht="37.5" customHeight="1">
      <c r="A162" s="19"/>
      <c r="B162" s="20"/>
      <c r="C162" s="20">
        <v>6610</v>
      </c>
      <c r="D162" s="21" t="s">
        <v>85</v>
      </c>
      <c r="E162" s="11">
        <v>16450</v>
      </c>
      <c r="F162" s="11">
        <v>0</v>
      </c>
      <c r="G162" s="11">
        <v>0</v>
      </c>
      <c r="H162" s="28">
        <v>0</v>
      </c>
      <c r="I162" s="45">
        <f t="shared" si="7"/>
        <v>0</v>
      </c>
    </row>
    <row r="163" spans="1:9" ht="12.75" customHeight="1">
      <c r="A163" s="19"/>
      <c r="B163" s="20">
        <v>85406</v>
      </c>
      <c r="C163" s="20"/>
      <c r="D163" s="21" t="s">
        <v>57</v>
      </c>
      <c r="E163" s="11">
        <f>E164+E165</f>
        <v>522</v>
      </c>
      <c r="F163" s="11">
        <f>F164+F165</f>
        <v>522</v>
      </c>
      <c r="G163" s="11">
        <f>G164+G165</f>
        <v>1123</v>
      </c>
      <c r="H163" s="28">
        <f t="shared" si="6"/>
        <v>215.13409961685826</v>
      </c>
      <c r="I163" s="45">
        <f t="shared" si="7"/>
        <v>0.0035014604956527793</v>
      </c>
    </row>
    <row r="164" spans="1:9" ht="12.75">
      <c r="A164" s="19"/>
      <c r="B164" s="20"/>
      <c r="C164" s="20" t="s">
        <v>74</v>
      </c>
      <c r="D164" s="21" t="s">
        <v>9</v>
      </c>
      <c r="E164" s="11">
        <v>350</v>
      </c>
      <c r="F164" s="11">
        <v>350</v>
      </c>
      <c r="G164" s="11">
        <v>68</v>
      </c>
      <c r="H164" s="28">
        <f t="shared" si="6"/>
        <v>19.428571428571427</v>
      </c>
      <c r="I164" s="45">
        <f t="shared" si="7"/>
        <v>0.0002120207601998121</v>
      </c>
    </row>
    <row r="165" spans="1:9" ht="12.75">
      <c r="A165" s="19"/>
      <c r="B165" s="20"/>
      <c r="C165" s="20" t="s">
        <v>75</v>
      </c>
      <c r="D165" s="21" t="s">
        <v>10</v>
      </c>
      <c r="E165" s="11">
        <v>172</v>
      </c>
      <c r="F165" s="11">
        <v>172</v>
      </c>
      <c r="G165" s="11">
        <v>1055</v>
      </c>
      <c r="H165" s="28">
        <f t="shared" si="6"/>
        <v>613.3720930232558</v>
      </c>
      <c r="I165" s="45">
        <f t="shared" si="7"/>
        <v>0.003289439735452967</v>
      </c>
    </row>
    <row r="166" spans="1:9" ht="12.75">
      <c r="A166" s="19"/>
      <c r="B166" s="20">
        <v>85410</v>
      </c>
      <c r="C166" s="20"/>
      <c r="D166" s="21" t="s">
        <v>58</v>
      </c>
      <c r="E166" s="11">
        <f>E167+E169+E170+E168</f>
        <v>437416</v>
      </c>
      <c r="F166" s="11">
        <f>F167+F169+F170+F168+F171</f>
        <v>442216</v>
      </c>
      <c r="G166" s="11">
        <f>G167+G169+G170+G168</f>
        <v>272322</v>
      </c>
      <c r="H166" s="28">
        <f t="shared" si="6"/>
        <v>61.58121822819618</v>
      </c>
      <c r="I166" s="45">
        <f t="shared" si="7"/>
        <v>0.8490870214578417</v>
      </c>
    </row>
    <row r="167" spans="1:9" ht="12.75">
      <c r="A167" s="19"/>
      <c r="B167" s="20"/>
      <c r="C167" s="20" t="s">
        <v>73</v>
      </c>
      <c r="D167" s="21" t="s">
        <v>38</v>
      </c>
      <c r="E167" s="11">
        <v>121390</v>
      </c>
      <c r="F167" s="11">
        <v>121390</v>
      </c>
      <c r="G167" s="11">
        <v>79995</v>
      </c>
      <c r="H167" s="28">
        <f t="shared" si="6"/>
        <v>65.89916797100256</v>
      </c>
      <c r="I167" s="45">
        <f t="shared" si="7"/>
        <v>0.24942059870858777</v>
      </c>
    </row>
    <row r="168" spans="1:9" ht="12.75">
      <c r="A168" s="19"/>
      <c r="B168" s="20"/>
      <c r="C168" s="20" t="s">
        <v>74</v>
      </c>
      <c r="D168" s="21" t="s">
        <v>9</v>
      </c>
      <c r="E168" s="11">
        <v>40</v>
      </c>
      <c r="F168" s="11">
        <v>40</v>
      </c>
      <c r="G168" s="11">
        <v>27</v>
      </c>
      <c r="H168" s="28">
        <f t="shared" si="6"/>
        <v>67.5</v>
      </c>
      <c r="I168" s="45">
        <f t="shared" si="7"/>
        <v>8.418471360874892E-05</v>
      </c>
    </row>
    <row r="169" spans="1:9" ht="12.75">
      <c r="A169" s="19"/>
      <c r="B169" s="20"/>
      <c r="C169" s="20" t="s">
        <v>75</v>
      </c>
      <c r="D169" s="21" t="s">
        <v>10</v>
      </c>
      <c r="E169" s="11">
        <v>70</v>
      </c>
      <c r="F169" s="11">
        <v>70</v>
      </c>
      <c r="G169" s="11">
        <v>40</v>
      </c>
      <c r="H169" s="28">
        <f t="shared" si="6"/>
        <v>57.14285714285714</v>
      </c>
      <c r="I169" s="45">
        <f t="shared" si="7"/>
        <v>0.0001247180942351836</v>
      </c>
    </row>
    <row r="170" spans="1:9" ht="24.75" customHeight="1">
      <c r="A170" s="19"/>
      <c r="B170" s="20"/>
      <c r="C170" s="20">
        <v>2310</v>
      </c>
      <c r="D170" s="21" t="s">
        <v>56</v>
      </c>
      <c r="E170" s="11">
        <v>315916</v>
      </c>
      <c r="F170" s="11">
        <v>315966</v>
      </c>
      <c r="G170" s="11">
        <v>192260</v>
      </c>
      <c r="H170" s="28">
        <f t="shared" si="6"/>
        <v>60.84831912294361</v>
      </c>
      <c r="I170" s="45">
        <f t="shared" si="7"/>
        <v>0.5994575199414099</v>
      </c>
    </row>
    <row r="171" spans="1:9" ht="24.75" customHeight="1">
      <c r="A171" s="19"/>
      <c r="B171" s="20"/>
      <c r="C171" s="20">
        <v>2440</v>
      </c>
      <c r="D171" s="21" t="s">
        <v>143</v>
      </c>
      <c r="E171" s="11"/>
      <c r="F171" s="11">
        <v>4750</v>
      </c>
      <c r="G171" s="11">
        <v>0</v>
      </c>
      <c r="H171" s="28">
        <f t="shared" si="6"/>
        <v>0</v>
      </c>
      <c r="I171" s="45">
        <f t="shared" si="7"/>
        <v>0</v>
      </c>
    </row>
    <row r="172" spans="1:9" ht="12.75">
      <c r="A172" s="19"/>
      <c r="B172" s="20">
        <v>85411</v>
      </c>
      <c r="C172" s="20"/>
      <c r="D172" s="21" t="s">
        <v>59</v>
      </c>
      <c r="E172" s="11">
        <f>E173+E174+E175</f>
        <v>995371</v>
      </c>
      <c r="F172" s="11">
        <f>F173+F174+F175</f>
        <v>995371</v>
      </c>
      <c r="G172" s="11">
        <f>G173+G174+G175</f>
        <v>704358</v>
      </c>
      <c r="H172" s="28">
        <f t="shared" si="6"/>
        <v>70.76336361015139</v>
      </c>
      <c r="I172" s="45">
        <f t="shared" si="7"/>
        <v>2.196154685482636</v>
      </c>
    </row>
    <row r="173" spans="1:9" ht="12.75">
      <c r="A173" s="19"/>
      <c r="B173" s="20"/>
      <c r="C173" s="20" t="s">
        <v>73</v>
      </c>
      <c r="D173" s="21" t="s">
        <v>38</v>
      </c>
      <c r="E173" s="11">
        <v>994499</v>
      </c>
      <c r="F173" s="11">
        <v>994499</v>
      </c>
      <c r="G173" s="11">
        <v>704007</v>
      </c>
      <c r="H173" s="28">
        <f t="shared" si="6"/>
        <v>70.79011643048409</v>
      </c>
      <c r="I173" s="45">
        <f t="shared" si="7"/>
        <v>2.1950602842057223</v>
      </c>
    </row>
    <row r="174" spans="1:9" ht="12.75">
      <c r="A174" s="19"/>
      <c r="B174" s="20"/>
      <c r="C174" s="20" t="s">
        <v>74</v>
      </c>
      <c r="D174" s="21" t="s">
        <v>9</v>
      </c>
      <c r="E174" s="11">
        <v>510</v>
      </c>
      <c r="F174" s="11">
        <v>510</v>
      </c>
      <c r="G174" s="11">
        <v>198</v>
      </c>
      <c r="H174" s="28">
        <f t="shared" si="6"/>
        <v>38.82352941176471</v>
      </c>
      <c r="I174" s="45">
        <f t="shared" si="7"/>
        <v>0.0006173545664641588</v>
      </c>
    </row>
    <row r="175" spans="1:9" ht="12.75">
      <c r="A175" s="19"/>
      <c r="B175" s="20"/>
      <c r="C175" s="20" t="s">
        <v>75</v>
      </c>
      <c r="D175" s="21" t="s">
        <v>10</v>
      </c>
      <c r="E175" s="11">
        <v>362</v>
      </c>
      <c r="F175" s="11">
        <v>362</v>
      </c>
      <c r="G175" s="11">
        <v>153</v>
      </c>
      <c r="H175" s="28">
        <f t="shared" si="6"/>
        <v>42.26519337016575</v>
      </c>
      <c r="I175" s="45">
        <f t="shared" si="7"/>
        <v>0.0004770467104495772</v>
      </c>
    </row>
    <row r="176" spans="1:9" ht="12.75">
      <c r="A176" s="19"/>
      <c r="B176" s="20">
        <v>85415</v>
      </c>
      <c r="C176" s="20"/>
      <c r="D176" s="21" t="s">
        <v>60</v>
      </c>
      <c r="E176" s="12">
        <f>E177</f>
        <v>5088</v>
      </c>
      <c r="F176" s="12">
        <f>F177</f>
        <v>5088</v>
      </c>
      <c r="G176" s="12">
        <v>0</v>
      </c>
      <c r="H176" s="28">
        <f t="shared" si="6"/>
        <v>0</v>
      </c>
      <c r="I176" s="45">
        <f t="shared" si="7"/>
        <v>0</v>
      </c>
    </row>
    <row r="177" spans="1:9" ht="35.25" customHeight="1">
      <c r="A177" s="19"/>
      <c r="B177" s="20"/>
      <c r="C177" s="20">
        <v>2310</v>
      </c>
      <c r="D177" s="21" t="s">
        <v>84</v>
      </c>
      <c r="E177" s="12">
        <v>5088</v>
      </c>
      <c r="F177" s="12">
        <v>5088</v>
      </c>
      <c r="G177" s="12">
        <v>0</v>
      </c>
      <c r="H177" s="28">
        <f t="shared" si="6"/>
        <v>0</v>
      </c>
      <c r="I177" s="45">
        <f t="shared" si="7"/>
        <v>0</v>
      </c>
    </row>
    <row r="178" spans="1:9" ht="14.25" customHeight="1">
      <c r="A178" s="19"/>
      <c r="B178" s="20">
        <v>85446</v>
      </c>
      <c r="C178" s="20"/>
      <c r="D178" s="21" t="s">
        <v>39</v>
      </c>
      <c r="E178" s="12">
        <f>E179</f>
        <v>1463</v>
      </c>
      <c r="F178" s="12">
        <f>F179</f>
        <v>1463</v>
      </c>
      <c r="G178" s="12">
        <v>0</v>
      </c>
      <c r="H178" s="28">
        <f t="shared" si="6"/>
        <v>0</v>
      </c>
      <c r="I178" s="45">
        <f t="shared" si="7"/>
        <v>0</v>
      </c>
    </row>
    <row r="179" spans="1:9" ht="35.25" customHeight="1">
      <c r="A179" s="19"/>
      <c r="B179" s="20"/>
      <c r="C179" s="20">
        <v>2310</v>
      </c>
      <c r="D179" s="21" t="s">
        <v>84</v>
      </c>
      <c r="E179" s="12">
        <v>1463</v>
      </c>
      <c r="F179" s="12">
        <v>1463</v>
      </c>
      <c r="G179" s="12">
        <v>0</v>
      </c>
      <c r="H179" s="28">
        <f t="shared" si="6"/>
        <v>0</v>
      </c>
      <c r="I179" s="45">
        <f t="shared" si="7"/>
        <v>0</v>
      </c>
    </row>
    <row r="180" spans="1:9" ht="12.75">
      <c r="A180" s="19"/>
      <c r="B180" s="20">
        <v>85421</v>
      </c>
      <c r="C180" s="20"/>
      <c r="D180" s="21" t="s">
        <v>82</v>
      </c>
      <c r="E180" s="11">
        <f>E181+E182+E183+E184+E185</f>
        <v>282383</v>
      </c>
      <c r="F180" s="11">
        <f>F181+F182+F183+F184+F185</f>
        <v>283353</v>
      </c>
      <c r="G180" s="11">
        <f>G181+G182+G183+G184+G185</f>
        <v>123357</v>
      </c>
      <c r="H180" s="28">
        <f t="shared" si="6"/>
        <v>43.534742882552855</v>
      </c>
      <c r="I180" s="45">
        <f t="shared" si="7"/>
        <v>0.38462124876423853</v>
      </c>
    </row>
    <row r="181" spans="1:9" ht="12.75">
      <c r="A181" s="19"/>
      <c r="B181" s="20"/>
      <c r="C181" s="20" t="s">
        <v>71</v>
      </c>
      <c r="D181" s="21" t="s">
        <v>8</v>
      </c>
      <c r="E181" s="11">
        <v>114</v>
      </c>
      <c r="F181" s="11">
        <v>114</v>
      </c>
      <c r="G181" s="11">
        <v>72</v>
      </c>
      <c r="H181" s="28">
        <f t="shared" si="6"/>
        <v>63.1578947368421</v>
      </c>
      <c r="I181" s="45">
        <f t="shared" si="7"/>
        <v>0.00022449256962333046</v>
      </c>
    </row>
    <row r="182" spans="1:9" ht="36">
      <c r="A182" s="19"/>
      <c r="B182" s="20"/>
      <c r="C182" s="20" t="s">
        <v>72</v>
      </c>
      <c r="D182" s="21" t="s">
        <v>109</v>
      </c>
      <c r="E182" s="11">
        <v>9816</v>
      </c>
      <c r="F182" s="11">
        <v>9816</v>
      </c>
      <c r="G182" s="11">
        <v>4316</v>
      </c>
      <c r="H182" s="28">
        <f t="shared" si="6"/>
        <v>43.96903015484923</v>
      </c>
      <c r="I182" s="45">
        <f t="shared" si="7"/>
        <v>0.01345708236797631</v>
      </c>
    </row>
    <row r="183" spans="1:9" ht="12.75">
      <c r="A183" s="19"/>
      <c r="B183" s="20"/>
      <c r="C183" s="20" t="s">
        <v>73</v>
      </c>
      <c r="D183" s="21" t="s">
        <v>38</v>
      </c>
      <c r="E183" s="11">
        <v>270788</v>
      </c>
      <c r="F183" s="11">
        <v>270788</v>
      </c>
      <c r="G183" s="11">
        <v>114846</v>
      </c>
      <c r="H183" s="28">
        <f t="shared" si="6"/>
        <v>42.41177600189078</v>
      </c>
      <c r="I183" s="45">
        <f t="shared" si="7"/>
        <v>0.3580843562633474</v>
      </c>
    </row>
    <row r="184" spans="1:9" ht="12.75">
      <c r="A184" s="19"/>
      <c r="B184" s="20"/>
      <c r="C184" s="20" t="s">
        <v>74</v>
      </c>
      <c r="D184" s="21" t="s">
        <v>9</v>
      </c>
      <c r="E184" s="11">
        <v>820</v>
      </c>
      <c r="F184" s="11">
        <v>820</v>
      </c>
      <c r="G184" s="11">
        <v>677</v>
      </c>
      <c r="H184" s="28">
        <f t="shared" si="6"/>
        <v>82.5609756097561</v>
      </c>
      <c r="I184" s="45">
        <f t="shared" si="7"/>
        <v>0.002110853744930482</v>
      </c>
    </row>
    <row r="185" spans="1:9" ht="12.75">
      <c r="A185" s="19"/>
      <c r="B185" s="20"/>
      <c r="C185" s="20" t="s">
        <v>75</v>
      </c>
      <c r="D185" s="21" t="s">
        <v>10</v>
      </c>
      <c r="E185" s="11">
        <v>845</v>
      </c>
      <c r="F185" s="11">
        <v>1815</v>
      </c>
      <c r="G185" s="11">
        <v>3446</v>
      </c>
      <c r="H185" s="28">
        <f t="shared" si="6"/>
        <v>189.86225895316804</v>
      </c>
      <c r="I185" s="45">
        <f t="shared" si="7"/>
        <v>0.010744463818361066</v>
      </c>
    </row>
    <row r="186" spans="1:9" ht="12.75" customHeight="1">
      <c r="A186" s="22">
        <v>900</v>
      </c>
      <c r="B186" s="23"/>
      <c r="C186" s="23"/>
      <c r="D186" s="24" t="s">
        <v>90</v>
      </c>
      <c r="E186" s="8">
        <f aca="true" t="shared" si="8" ref="E186:G187">E187</f>
        <v>300000</v>
      </c>
      <c r="F186" s="8">
        <f t="shared" si="8"/>
        <v>300000</v>
      </c>
      <c r="G186" s="8">
        <f t="shared" si="8"/>
        <v>207232</v>
      </c>
      <c r="H186" s="29">
        <f t="shared" si="6"/>
        <v>69.07733333333333</v>
      </c>
      <c r="I186" s="10">
        <f t="shared" si="7"/>
        <v>0.6461395026136392</v>
      </c>
    </row>
    <row r="187" spans="1:9" ht="24">
      <c r="A187" s="19"/>
      <c r="B187" s="20"/>
      <c r="C187" s="20">
        <v>90019</v>
      </c>
      <c r="D187" s="21" t="s">
        <v>91</v>
      </c>
      <c r="E187" s="11">
        <f t="shared" si="8"/>
        <v>300000</v>
      </c>
      <c r="F187" s="11">
        <f t="shared" si="8"/>
        <v>300000</v>
      </c>
      <c r="G187" s="11">
        <f t="shared" si="8"/>
        <v>207232</v>
      </c>
      <c r="H187" s="28">
        <f t="shared" si="6"/>
        <v>69.07733333333333</v>
      </c>
      <c r="I187" s="45">
        <f t="shared" si="7"/>
        <v>0.6461395026136392</v>
      </c>
    </row>
    <row r="188" spans="1:9" ht="12.75">
      <c r="A188" s="19"/>
      <c r="B188" s="20"/>
      <c r="C188" s="20" t="s">
        <v>71</v>
      </c>
      <c r="D188" s="21" t="s">
        <v>8</v>
      </c>
      <c r="E188" s="11">
        <v>300000</v>
      </c>
      <c r="F188" s="11">
        <v>300000</v>
      </c>
      <c r="G188" s="11">
        <v>207232</v>
      </c>
      <c r="H188" s="28">
        <f t="shared" si="6"/>
        <v>69.07733333333333</v>
      </c>
      <c r="I188" s="45">
        <f t="shared" si="7"/>
        <v>0.6461395026136392</v>
      </c>
    </row>
    <row r="189" spans="1:9" ht="12.75">
      <c r="A189" s="16"/>
      <c r="B189" s="17"/>
      <c r="C189" s="17"/>
      <c r="D189" s="18" t="s">
        <v>61</v>
      </c>
      <c r="E189" s="8">
        <f>E5+E10+E21+E30+E41+E62+E71+E81+E88+E123+E126+E149+E157+E186+E59</f>
        <v>60425025</v>
      </c>
      <c r="F189" s="8">
        <f>F5+F10+F21+F30+F41+F62+F71+F81+F88+F123+F126+F149+F157+F186+F59+F68+F13+F18</f>
        <v>62185968</v>
      </c>
      <c r="G189" s="8">
        <f>G5+G10+G21+G30+G41+G62+G71+G81+G88+G123+G126+G149+G157+G186+G59+G68+G18+G13</f>
        <v>32072331</v>
      </c>
      <c r="H189" s="29">
        <f t="shared" si="6"/>
        <v>51.57486814388738</v>
      </c>
      <c r="I189" s="10">
        <f t="shared" si="7"/>
        <v>100</v>
      </c>
    </row>
    <row r="190" spans="1:9" ht="12.75">
      <c r="A190" s="19"/>
      <c r="B190" s="20"/>
      <c r="C190" s="20" t="s">
        <v>76</v>
      </c>
      <c r="D190" s="21" t="s">
        <v>23</v>
      </c>
      <c r="E190" s="11">
        <f aca="true" t="shared" si="9" ref="E190:G191">E79</f>
        <v>10730270</v>
      </c>
      <c r="F190" s="11">
        <f t="shared" si="9"/>
        <v>10730270</v>
      </c>
      <c r="G190" s="11">
        <f t="shared" si="9"/>
        <v>4968468</v>
      </c>
      <c r="H190" s="28">
        <f t="shared" si="6"/>
        <v>46.303289665590896</v>
      </c>
      <c r="I190" s="10">
        <f t="shared" si="7"/>
        <v>15.491446505712354</v>
      </c>
    </row>
    <row r="191" spans="1:9" ht="12.75">
      <c r="A191" s="19"/>
      <c r="B191" s="20"/>
      <c r="C191" s="20" t="s">
        <v>77</v>
      </c>
      <c r="D191" s="21" t="s">
        <v>24</v>
      </c>
      <c r="E191" s="11">
        <f t="shared" si="9"/>
        <v>110000</v>
      </c>
      <c r="F191" s="11">
        <f t="shared" si="9"/>
        <v>110000</v>
      </c>
      <c r="G191" s="11">
        <f t="shared" si="9"/>
        <v>69764</v>
      </c>
      <c r="H191" s="28">
        <f aca="true" t="shared" si="10" ref="H191:H223">(G191/F191)*100</f>
        <v>63.42181818181818</v>
      </c>
      <c r="I191" s="10">
        <f t="shared" si="7"/>
        <v>0.21752082815558368</v>
      </c>
    </row>
    <row r="192" spans="1:9" ht="12.75">
      <c r="A192" s="19"/>
      <c r="B192" s="20"/>
      <c r="C192" s="20" t="s">
        <v>70</v>
      </c>
      <c r="D192" s="21" t="s">
        <v>22</v>
      </c>
      <c r="E192" s="11">
        <f>E73</f>
        <v>1240450</v>
      </c>
      <c r="F192" s="11">
        <f>F73</f>
        <v>1240450</v>
      </c>
      <c r="G192" s="11">
        <f>G73</f>
        <v>625664</v>
      </c>
      <c r="H192" s="28">
        <f t="shared" si="10"/>
        <v>50.43846991011327</v>
      </c>
      <c r="I192" s="10">
        <f t="shared" si="7"/>
        <v>1.9507905427890475</v>
      </c>
    </row>
    <row r="193" spans="1:9" ht="14.25" customHeight="1">
      <c r="A193" s="19"/>
      <c r="B193" s="20"/>
      <c r="C193" s="20" t="s">
        <v>124</v>
      </c>
      <c r="D193" s="21" t="s">
        <v>125</v>
      </c>
      <c r="E193" s="11">
        <f>E23</f>
        <v>666</v>
      </c>
      <c r="F193" s="11">
        <f>F23</f>
        <v>666</v>
      </c>
      <c r="G193" s="11">
        <f>G23</f>
        <v>665</v>
      </c>
      <c r="H193" s="28">
        <f t="shared" si="10"/>
        <v>99.84984984984985</v>
      </c>
      <c r="I193" s="10">
        <f t="shared" si="7"/>
        <v>0.002073438316659927</v>
      </c>
    </row>
    <row r="194" spans="1:9" ht="14.25" customHeight="1">
      <c r="A194" s="19"/>
      <c r="B194" s="20"/>
      <c r="C194" s="20" t="s">
        <v>145</v>
      </c>
      <c r="D194" s="21" t="s">
        <v>146</v>
      </c>
      <c r="E194" s="11">
        <v>0</v>
      </c>
      <c r="F194" s="11">
        <v>0</v>
      </c>
      <c r="G194" s="11">
        <v>40</v>
      </c>
      <c r="H194" s="28">
        <v>0</v>
      </c>
      <c r="I194" s="10">
        <f t="shared" si="7"/>
        <v>0.0001247180942351836</v>
      </c>
    </row>
    <row r="195" spans="1:9" ht="26.25" customHeight="1">
      <c r="A195" s="19"/>
      <c r="B195" s="20"/>
      <c r="C195" s="20" t="s">
        <v>86</v>
      </c>
      <c r="D195" s="21" t="s">
        <v>87</v>
      </c>
      <c r="E195" s="11">
        <f>E74</f>
        <v>290000</v>
      </c>
      <c r="F195" s="11">
        <f>F74</f>
        <v>290000</v>
      </c>
      <c r="G195" s="11">
        <f>G74</f>
        <v>314620</v>
      </c>
      <c r="H195" s="28">
        <f t="shared" si="10"/>
        <v>108.4896551724138</v>
      </c>
      <c r="I195" s="10">
        <f t="shared" si="7"/>
        <v>0.9809701702068365</v>
      </c>
    </row>
    <row r="196" spans="1:9" ht="13.5" customHeight="1">
      <c r="A196" s="19"/>
      <c r="B196" s="20"/>
      <c r="C196" s="20" t="s">
        <v>121</v>
      </c>
      <c r="D196" s="21" t="s">
        <v>123</v>
      </c>
      <c r="E196" s="11">
        <v>179550</v>
      </c>
      <c r="F196" s="11">
        <v>179550</v>
      </c>
      <c r="G196" s="11">
        <f>G75</f>
        <v>95000</v>
      </c>
      <c r="H196" s="28">
        <f t="shared" si="10"/>
        <v>52.910052910052904</v>
      </c>
      <c r="I196" s="10">
        <f t="shared" si="7"/>
        <v>0.29620547380856105</v>
      </c>
    </row>
    <row r="197" spans="1:9" ht="12.75">
      <c r="A197" s="19"/>
      <c r="B197" s="20"/>
      <c r="C197" s="20" t="s">
        <v>71</v>
      </c>
      <c r="D197" s="21" t="s">
        <v>8</v>
      </c>
      <c r="E197" s="11">
        <f>E43+E103+E110+E188+E181+E32+E93+E37</f>
        <v>852104</v>
      </c>
      <c r="F197" s="11">
        <f>F43+F103+F110+F188+F181+F32+F93+F37</f>
        <v>852104</v>
      </c>
      <c r="G197" s="11">
        <f>G43+G103+G110+G188+G181+G32+G93+G37+G76</f>
        <v>506612</v>
      </c>
      <c r="H197" s="28">
        <f t="shared" si="10"/>
        <v>59.45424502173443</v>
      </c>
      <c r="I197" s="10">
        <f aca="true" t="shared" si="11" ref="I197:I223">SUM((G197/32072331)*100)</f>
        <v>1.5795920789168707</v>
      </c>
    </row>
    <row r="198" spans="1:9" ht="36" customHeight="1">
      <c r="A198" s="19"/>
      <c r="B198" s="20"/>
      <c r="C198" s="20" t="s">
        <v>72</v>
      </c>
      <c r="D198" s="21" t="s">
        <v>110</v>
      </c>
      <c r="E198" s="11">
        <f>E24+E44+E94+E104+E111+E133+E182</f>
        <v>158766</v>
      </c>
      <c r="F198" s="11">
        <f>F24+F44+F94+F104+F111+F133+F182</f>
        <v>158766</v>
      </c>
      <c r="G198" s="11">
        <f>G24+G44+G94+G104+G111+G133+G182</f>
        <v>81773</v>
      </c>
      <c r="H198" s="28">
        <f t="shared" si="10"/>
        <v>51.50536008969174</v>
      </c>
      <c r="I198" s="10">
        <f t="shared" si="11"/>
        <v>0.2549643179973417</v>
      </c>
    </row>
    <row r="199" spans="1:9" ht="12.75">
      <c r="A199" s="19"/>
      <c r="B199" s="20"/>
      <c r="C199" s="20" t="s">
        <v>73</v>
      </c>
      <c r="D199" s="21" t="s">
        <v>38</v>
      </c>
      <c r="E199" s="11">
        <f>E45+E134+E159+E167+E173+E183</f>
        <v>7596597</v>
      </c>
      <c r="F199" s="11">
        <f>F45+F134+F159+F167+F173+F183</f>
        <v>7730397</v>
      </c>
      <c r="G199" s="11">
        <f>G45+G134+G159+G167+G173+G183</f>
        <v>4115292</v>
      </c>
      <c r="H199" s="28">
        <f t="shared" si="10"/>
        <v>53.23519607078394</v>
      </c>
      <c r="I199" s="10">
        <f t="shared" si="11"/>
        <v>12.83128438653243</v>
      </c>
    </row>
    <row r="200" spans="1:9" ht="24">
      <c r="A200" s="19"/>
      <c r="B200" s="20"/>
      <c r="C200" s="20" t="s">
        <v>81</v>
      </c>
      <c r="D200" s="21" t="s">
        <v>88</v>
      </c>
      <c r="E200" s="11">
        <f>E26</f>
        <v>1074261</v>
      </c>
      <c r="F200" s="11">
        <f>F26</f>
        <v>1074261</v>
      </c>
      <c r="G200" s="11">
        <f>G26</f>
        <v>969435</v>
      </c>
      <c r="H200" s="28">
        <f t="shared" si="10"/>
        <v>90.24203615322534</v>
      </c>
      <c r="I200" s="10">
        <f t="shared" si="11"/>
        <v>3.02265214212213</v>
      </c>
    </row>
    <row r="201" spans="1:9" ht="12.75">
      <c r="A201" s="19"/>
      <c r="B201" s="20"/>
      <c r="C201" s="20" t="s">
        <v>99</v>
      </c>
      <c r="D201" s="21" t="s">
        <v>134</v>
      </c>
      <c r="E201" s="11">
        <v>0</v>
      </c>
      <c r="F201" s="11">
        <v>0</v>
      </c>
      <c r="G201" s="11">
        <f>G25+G56</f>
        <v>1113</v>
      </c>
      <c r="H201" s="28">
        <v>0</v>
      </c>
      <c r="I201" s="10">
        <f t="shared" si="11"/>
        <v>0.0034702809720939835</v>
      </c>
    </row>
    <row r="202" spans="1:9" ht="12.75">
      <c r="A202" s="19"/>
      <c r="B202" s="20"/>
      <c r="C202" s="20" t="s">
        <v>74</v>
      </c>
      <c r="D202" s="21" t="s">
        <v>9</v>
      </c>
      <c r="E202" s="11">
        <f>E33+E38+E46+E57+E90+E95+E105+E112+E128+E135+E140+E153+E164+E168+E174+E184</f>
        <v>31980</v>
      </c>
      <c r="F202" s="11">
        <f>F33+F38+F46+F57+F90+F95+F105+F112+F128+F135+F140+F153+F164+F168+F174+F184</f>
        <v>31980</v>
      </c>
      <c r="G202" s="11">
        <f>G33+G38+G46+G57+G90+G95+G105+G112+G128+G135+G140+G153+G164+G168+G174+G184+G77+G27</f>
        <v>32787</v>
      </c>
      <c r="H202" s="28">
        <f t="shared" si="10"/>
        <v>102.5234521575985</v>
      </c>
      <c r="I202" s="10">
        <f t="shared" si="11"/>
        <v>0.10222830389222412</v>
      </c>
    </row>
    <row r="203" spans="1:9" ht="15" customHeight="1">
      <c r="A203" s="19"/>
      <c r="B203" s="20"/>
      <c r="C203" s="20" t="s">
        <v>89</v>
      </c>
      <c r="D203" s="21" t="s">
        <v>93</v>
      </c>
      <c r="E203" s="11">
        <f>E129+E136</f>
        <v>0</v>
      </c>
      <c r="F203" s="11">
        <f>F129+F136</f>
        <v>10394</v>
      </c>
      <c r="G203" s="11">
        <f>G107+G129++G136+G15</f>
        <v>11894</v>
      </c>
      <c r="H203" s="28">
        <f t="shared" si="10"/>
        <v>114.43140273234557</v>
      </c>
      <c r="I203" s="10">
        <f t="shared" si="11"/>
        <v>0.037084925320831845</v>
      </c>
    </row>
    <row r="204" spans="1:9" ht="12.75">
      <c r="A204" s="19"/>
      <c r="B204" s="20"/>
      <c r="C204" s="20" t="s">
        <v>75</v>
      </c>
      <c r="D204" s="21" t="s">
        <v>49</v>
      </c>
      <c r="E204" s="11">
        <f>E39+E47+E91+E97+E106+E113+E130+E137+E141+E151+E154+E160+E165+E169+E175+E185+E34+E58+E51+E115</f>
        <v>51615</v>
      </c>
      <c r="F204" s="11">
        <f>F39+F47+F91+F97+F106+F113+F130+F137+F141+F151+F154+F160+F165+F169+F175+F185+F34+F58+F51+F115+F20</f>
        <v>67901</v>
      </c>
      <c r="G204" s="11">
        <f>G39+G47+G91+G97+G106+G113+G130+G137+G141+G151+G154+G160+G165+G169+G175+G185+G34+G58+G51+G115+G20+G143+G119</f>
        <v>71505</v>
      </c>
      <c r="H204" s="28">
        <f t="shared" si="10"/>
        <v>105.30772742669474</v>
      </c>
      <c r="I204" s="10">
        <f t="shared" si="11"/>
        <v>0.22294918320717008</v>
      </c>
    </row>
    <row r="205" spans="1:9" ht="36" customHeight="1">
      <c r="A205" s="19"/>
      <c r="B205" s="20"/>
      <c r="C205" s="20">
        <v>2110</v>
      </c>
      <c r="D205" s="21" t="s">
        <v>5</v>
      </c>
      <c r="E205" s="11">
        <f>E28+E35+E40+E64+E125+E9+E66+E61+E49+E148</f>
        <v>4494260</v>
      </c>
      <c r="F205" s="11">
        <f>F28+F35+F40+F64+F125+F9+F66+F61+F49+F148+F70</f>
        <v>4610810</v>
      </c>
      <c r="G205" s="11">
        <f>G28+G35+G40+G64+G125+G9+G66+G61+G49+G148+G70</f>
        <v>1731283</v>
      </c>
      <c r="H205" s="28">
        <f t="shared" si="10"/>
        <v>37.548348337927614</v>
      </c>
      <c r="I205" s="10">
        <f t="shared" si="11"/>
        <v>5.398057908544284</v>
      </c>
    </row>
    <row r="206" spans="1:9" ht="24">
      <c r="A206" s="19"/>
      <c r="B206" s="20"/>
      <c r="C206" s="20">
        <v>2130</v>
      </c>
      <c r="D206" s="21" t="s">
        <v>67</v>
      </c>
      <c r="E206" s="11">
        <f>E138</f>
        <v>5897048</v>
      </c>
      <c r="F206" s="11">
        <f>F138</f>
        <v>6003834</v>
      </c>
      <c r="G206" s="11">
        <f>G138</f>
        <v>2941729</v>
      </c>
      <c r="H206" s="28">
        <f t="shared" si="10"/>
        <v>48.99750725952783</v>
      </c>
      <c r="I206" s="10">
        <f t="shared" si="11"/>
        <v>9.17217086590931</v>
      </c>
    </row>
    <row r="207" spans="1:9" ht="48">
      <c r="A207" s="19"/>
      <c r="B207" s="20"/>
      <c r="C207" s="20">
        <v>2160</v>
      </c>
      <c r="D207" s="21" t="s">
        <v>142</v>
      </c>
      <c r="E207" s="11">
        <v>0</v>
      </c>
      <c r="F207" s="11">
        <f>F144</f>
        <v>448000</v>
      </c>
      <c r="G207" s="11">
        <f>G144</f>
        <v>164125</v>
      </c>
      <c r="H207" s="28">
        <v>0</v>
      </c>
      <c r="I207" s="10">
        <f t="shared" si="11"/>
        <v>0.5117339304087377</v>
      </c>
    </row>
    <row r="208" spans="1:9" ht="27" customHeight="1">
      <c r="A208" s="19"/>
      <c r="B208" s="20"/>
      <c r="C208" s="20">
        <v>2310</v>
      </c>
      <c r="D208" s="21" t="s">
        <v>62</v>
      </c>
      <c r="E208" s="11">
        <f>E52+E101+E117+E122+E161+E177+E98+E179+E170+E120</f>
        <v>5235281</v>
      </c>
      <c r="F208" s="11">
        <f>F52+F101+F117+F122+F161+F177+F98+F179+F170+F120</f>
        <v>4778677</v>
      </c>
      <c r="G208" s="11">
        <f>G52+G101+G117+G122+G161+G177+G98+G179+G170+G120</f>
        <v>2907195</v>
      </c>
      <c r="H208" s="28">
        <f t="shared" si="10"/>
        <v>60.836817386904364</v>
      </c>
      <c r="I208" s="10">
        <f t="shared" si="11"/>
        <v>9.064495499251365</v>
      </c>
    </row>
    <row r="209" spans="1:9" ht="27.75" customHeight="1">
      <c r="A209" s="19"/>
      <c r="B209" s="20"/>
      <c r="C209" s="20">
        <v>2320</v>
      </c>
      <c r="D209" s="21" t="s">
        <v>63</v>
      </c>
      <c r="E209" s="11">
        <f>E145+E155</f>
        <v>2061000</v>
      </c>
      <c r="F209" s="11">
        <f>F145+F155</f>
        <v>1945000</v>
      </c>
      <c r="G209" s="11">
        <f>G145+G155</f>
        <v>1091059</v>
      </c>
      <c r="H209" s="28">
        <f t="shared" si="10"/>
        <v>56.095578406169665</v>
      </c>
      <c r="I209" s="10">
        <f t="shared" si="11"/>
        <v>3.401869979453629</v>
      </c>
    </row>
    <row r="210" spans="1:9" ht="24" customHeight="1">
      <c r="A210" s="19"/>
      <c r="B210" s="20"/>
      <c r="C210" s="20">
        <v>2360</v>
      </c>
      <c r="D210" s="21" t="s">
        <v>64</v>
      </c>
      <c r="E210" s="11">
        <f>E29</f>
        <v>476250</v>
      </c>
      <c r="F210" s="11">
        <f>F29</f>
        <v>635000</v>
      </c>
      <c r="G210" s="11">
        <f>G29</f>
        <v>640509</v>
      </c>
      <c r="H210" s="28">
        <f t="shared" si="10"/>
        <v>100.86755905511811</v>
      </c>
      <c r="I210" s="10">
        <f t="shared" si="11"/>
        <v>1.99707654551208</v>
      </c>
    </row>
    <row r="211" spans="1:9" ht="24" customHeight="1">
      <c r="A211" s="19"/>
      <c r="B211" s="20"/>
      <c r="C211" s="20">
        <v>2440</v>
      </c>
      <c r="D211" s="21" t="s">
        <v>143</v>
      </c>
      <c r="E211" s="11">
        <v>0</v>
      </c>
      <c r="F211" s="11">
        <f>F108+F171</f>
        <v>61905</v>
      </c>
      <c r="G211" s="11">
        <f>G108+G171</f>
        <v>20905</v>
      </c>
      <c r="H211" s="28">
        <f t="shared" si="10"/>
        <v>33.76948550197884</v>
      </c>
      <c r="I211" s="10">
        <f t="shared" si="11"/>
        <v>0.06518079399966283</v>
      </c>
    </row>
    <row r="212" spans="1:9" ht="36.75" customHeight="1">
      <c r="A212" s="19"/>
      <c r="B212" s="20"/>
      <c r="C212" s="20">
        <v>2460</v>
      </c>
      <c r="D212" s="21" t="s">
        <v>96</v>
      </c>
      <c r="E212" s="11">
        <f>E12</f>
        <v>120000</v>
      </c>
      <c r="F212" s="11">
        <f>F12</f>
        <v>129700</v>
      </c>
      <c r="G212" s="11">
        <f>G12</f>
        <v>60730</v>
      </c>
      <c r="H212" s="28">
        <f t="shared" si="10"/>
        <v>46.823438704703165</v>
      </c>
      <c r="I212" s="10">
        <f t="shared" si="11"/>
        <v>0.1893532465725675</v>
      </c>
    </row>
    <row r="213" spans="1:9" ht="37.5" customHeight="1">
      <c r="A213" s="19"/>
      <c r="B213" s="20"/>
      <c r="C213" s="20">
        <v>2690</v>
      </c>
      <c r="D213" s="32" t="s">
        <v>104</v>
      </c>
      <c r="E213" s="11">
        <f>E156</f>
        <v>524400</v>
      </c>
      <c r="F213" s="11">
        <f>F156</f>
        <v>524400</v>
      </c>
      <c r="G213" s="11">
        <f>G156</f>
        <v>262200</v>
      </c>
      <c r="H213" s="28">
        <f t="shared" si="10"/>
        <v>50</v>
      </c>
      <c r="I213" s="10">
        <f t="shared" si="11"/>
        <v>0.8175271077116285</v>
      </c>
    </row>
    <row r="214" spans="1:9" ht="39" customHeight="1">
      <c r="A214" s="19"/>
      <c r="B214" s="20"/>
      <c r="C214" s="20">
        <v>2700</v>
      </c>
      <c r="D214" s="21" t="s">
        <v>105</v>
      </c>
      <c r="E214" s="11">
        <v>0</v>
      </c>
      <c r="F214" s="11">
        <f>F67</f>
        <v>20000</v>
      </c>
      <c r="G214" s="11">
        <f>G67</f>
        <v>20000</v>
      </c>
      <c r="H214" s="28">
        <f t="shared" si="10"/>
        <v>100</v>
      </c>
      <c r="I214" s="10">
        <f t="shared" si="11"/>
        <v>0.0623590471175918</v>
      </c>
    </row>
    <row r="215" spans="1:9" ht="37.5" customHeight="1">
      <c r="A215" s="19"/>
      <c r="B215" s="20"/>
      <c r="C215" s="20">
        <v>2708</v>
      </c>
      <c r="D215" s="21" t="s">
        <v>98</v>
      </c>
      <c r="E215" s="11">
        <v>0</v>
      </c>
      <c r="F215" s="11">
        <v>0</v>
      </c>
      <c r="G215" s="11">
        <f>G53</f>
        <v>232667</v>
      </c>
      <c r="H215" s="28">
        <v>0</v>
      </c>
      <c r="I215" s="10">
        <f t="shared" si="11"/>
        <v>0.7254446207854365</v>
      </c>
    </row>
    <row r="216" spans="1:9" ht="12.75">
      <c r="A216" s="19"/>
      <c r="B216" s="20"/>
      <c r="C216" s="20">
        <v>2920</v>
      </c>
      <c r="D216" s="21" t="s">
        <v>27</v>
      </c>
      <c r="E216" s="11">
        <f>E83+E85+E87</f>
        <v>18804627</v>
      </c>
      <c r="F216" s="11">
        <f>F83+F85+F87</f>
        <v>17170803</v>
      </c>
      <c r="G216" s="11">
        <f>G83+G85+G87</f>
        <v>9890168</v>
      </c>
      <c r="H216" s="28">
        <f t="shared" si="10"/>
        <v>57.59875062336921</v>
      </c>
      <c r="I216" s="10">
        <f t="shared" si="11"/>
        <v>30.837072615644928</v>
      </c>
    </row>
    <row r="217" spans="1:9" ht="35.25" customHeight="1">
      <c r="A217" s="19"/>
      <c r="B217" s="20"/>
      <c r="C217" s="20">
        <v>2900</v>
      </c>
      <c r="D217" s="21" t="s">
        <v>101</v>
      </c>
      <c r="E217" s="11">
        <f>E146+E131</f>
        <v>471100</v>
      </c>
      <c r="F217" s="11">
        <f>F146+F131</f>
        <v>471100</v>
      </c>
      <c r="G217" s="11">
        <f>G146+G131</f>
        <v>245129</v>
      </c>
      <c r="H217" s="28">
        <f t="shared" si="10"/>
        <v>52.03332625769475</v>
      </c>
      <c r="I217" s="10">
        <f t="shared" si="11"/>
        <v>0.764300543044408</v>
      </c>
    </row>
    <row r="218" spans="1:9" ht="38.25" customHeight="1">
      <c r="A218" s="48"/>
      <c r="B218" s="49"/>
      <c r="C218" s="49">
        <v>6300</v>
      </c>
      <c r="D218" s="32" t="s">
        <v>139</v>
      </c>
      <c r="E218" s="50">
        <v>0</v>
      </c>
      <c r="F218" s="50">
        <f>F7</f>
        <v>240000</v>
      </c>
      <c r="G218" s="50">
        <v>0</v>
      </c>
      <c r="H218" s="43">
        <v>0</v>
      </c>
      <c r="I218" s="10">
        <f t="shared" si="11"/>
        <v>0</v>
      </c>
    </row>
    <row r="219" spans="1:9" ht="26.25" customHeight="1">
      <c r="A219" s="48"/>
      <c r="B219" s="49"/>
      <c r="C219" s="49">
        <v>6430</v>
      </c>
      <c r="D219" s="21" t="s">
        <v>144</v>
      </c>
      <c r="E219" s="50">
        <v>0</v>
      </c>
      <c r="F219" s="50">
        <f>F17</f>
        <v>2670000</v>
      </c>
      <c r="G219" s="50">
        <v>0</v>
      </c>
      <c r="H219" s="43">
        <v>0</v>
      </c>
      <c r="I219" s="10">
        <f t="shared" si="11"/>
        <v>0</v>
      </c>
    </row>
    <row r="220" spans="1:9" ht="39" customHeight="1" thickBot="1">
      <c r="A220" s="33"/>
      <c r="B220" s="34"/>
      <c r="C220" s="34">
        <v>6610</v>
      </c>
      <c r="D220" s="35" t="s">
        <v>85</v>
      </c>
      <c r="E220" s="36">
        <f>E162+E99</f>
        <v>24800</v>
      </c>
      <c r="F220" s="36">
        <f>F162+F99</f>
        <v>0</v>
      </c>
      <c r="G220" s="36">
        <v>0</v>
      </c>
      <c r="H220" s="43">
        <v>0</v>
      </c>
      <c r="I220" s="51">
        <f t="shared" si="11"/>
        <v>0</v>
      </c>
    </row>
    <row r="221" spans="1:9" ht="14.25" customHeight="1" thickBot="1">
      <c r="A221" s="62" t="s">
        <v>65</v>
      </c>
      <c r="B221" s="63"/>
      <c r="C221" s="63"/>
      <c r="D221" s="64"/>
      <c r="E221" s="14">
        <f>SUM(E190:E220)</f>
        <v>60425025</v>
      </c>
      <c r="F221" s="14">
        <f>SUM(F190:F220)</f>
        <v>62185968</v>
      </c>
      <c r="G221" s="14">
        <f>SUM(G190:G220)</f>
        <v>32072331</v>
      </c>
      <c r="H221" s="30">
        <f t="shared" si="10"/>
        <v>51.57486814388738</v>
      </c>
      <c r="I221" s="52">
        <f t="shared" si="11"/>
        <v>100</v>
      </c>
    </row>
    <row r="222" spans="1:9" ht="13.5" thickBot="1">
      <c r="A222" s="56" t="s">
        <v>112</v>
      </c>
      <c r="B222" s="57"/>
      <c r="C222" s="57"/>
      <c r="D222" s="58"/>
      <c r="E222" s="15">
        <f>E190+E191+E192+E193+E195+E197+E198+E199+E202+E205+E206+E208+E209+E210+E212+E214+E215+E216+E204+E203+E217+E213+E196</f>
        <v>59325964</v>
      </c>
      <c r="F222" s="15">
        <f>F190+F191+F192+F193+F195+F197+F198+F199+F202+F205+F206+F208+F209+F210+F212+F214+F215+F216+F204+F203+F217+F213+F196+F207+F211</f>
        <v>58201707</v>
      </c>
      <c r="G222" s="15">
        <f>G190+G191+G192+G193+G195+G197+G198+G199+G202+G205+G206+G208+G209+G210+G212+G214+G215+G216+G204+G203+G217+G213+G196+G194+G207+G211</f>
        <v>31101783</v>
      </c>
      <c r="H222" s="30">
        <f t="shared" si="10"/>
        <v>53.437922361967836</v>
      </c>
      <c r="I222" s="53">
        <f t="shared" si="11"/>
        <v>96.97387757690578</v>
      </c>
    </row>
    <row r="223" spans="1:12" ht="13.5" thickBot="1">
      <c r="A223" s="59" t="s">
        <v>113</v>
      </c>
      <c r="B223" s="60"/>
      <c r="C223" s="60"/>
      <c r="D223" s="61"/>
      <c r="E223" s="37">
        <f>E220+E200</f>
        <v>1099061</v>
      </c>
      <c r="F223" s="37">
        <f>F220+F200+F201+F219+F218</f>
        <v>3984261</v>
      </c>
      <c r="G223" s="37">
        <f>G220+G200+G201</f>
        <v>970548</v>
      </c>
      <c r="H223" s="44">
        <f t="shared" si="10"/>
        <v>24.359548734382614</v>
      </c>
      <c r="I223" s="52">
        <f t="shared" si="11"/>
        <v>3.026122423094224</v>
      </c>
      <c r="L223" s="7"/>
    </row>
    <row r="224" spans="1:8" ht="12.75">
      <c r="A224" s="27"/>
      <c r="B224" s="27"/>
      <c r="C224" s="27"/>
      <c r="D224" s="27"/>
      <c r="E224" s="2"/>
      <c r="F224" s="2"/>
      <c r="G224" s="2"/>
      <c r="H224" s="2"/>
    </row>
    <row r="225" spans="1:8" ht="12.75">
      <c r="A225" s="27"/>
      <c r="B225" s="27"/>
      <c r="C225" s="27"/>
      <c r="D225" s="27"/>
      <c r="E225" s="2"/>
      <c r="F225" s="2"/>
      <c r="G225" s="2"/>
      <c r="H225" s="3"/>
    </row>
    <row r="226" spans="5:8" ht="12.75">
      <c r="E226" s="1"/>
      <c r="F226" s="1"/>
      <c r="G226" s="1"/>
      <c r="H226" s="1"/>
    </row>
    <row r="227" ht="12.75">
      <c r="H227" s="1"/>
    </row>
    <row r="250" spans="5:6" ht="12.75">
      <c r="E250">
        <v>4115292</v>
      </c>
      <c r="F250">
        <v>9890168</v>
      </c>
    </row>
    <row r="251" spans="5:6" ht="12.75">
      <c r="E251">
        <v>970548</v>
      </c>
      <c r="F251">
        <v>2941729</v>
      </c>
    </row>
    <row r="252" spans="5:6" ht="12.75">
      <c r="E252">
        <v>625664</v>
      </c>
      <c r="F252">
        <v>1895408</v>
      </c>
    </row>
    <row r="253" spans="5:6" ht="12.75">
      <c r="E253">
        <v>95000</v>
      </c>
      <c r="F253">
        <v>2907195</v>
      </c>
    </row>
    <row r="254" spans="5:6" ht="12.75">
      <c r="E254">
        <v>4968468</v>
      </c>
      <c r="F254">
        <v>1091059</v>
      </c>
    </row>
    <row r="255" spans="5:6" ht="12.75">
      <c r="E255">
        <v>69764</v>
      </c>
      <c r="F255">
        <v>262200</v>
      </c>
    </row>
    <row r="256" spans="5:6" ht="12.75">
      <c r="E256">
        <v>82439</v>
      </c>
      <c r="F256">
        <v>20905</v>
      </c>
    </row>
    <row r="257" spans="5:6" ht="12.75">
      <c r="E257">
        <v>83440</v>
      </c>
      <c r="F257">
        <v>60730</v>
      </c>
    </row>
    <row r="258" spans="5:6" ht="12.75">
      <c r="E258">
        <v>213597</v>
      </c>
      <c r="F258">
        <v>232667</v>
      </c>
    </row>
    <row r="259" spans="5:6" ht="12.75">
      <c r="E259">
        <v>293015</v>
      </c>
      <c r="F259">
        <v>20000</v>
      </c>
    </row>
    <row r="260" ht="12.75">
      <c r="E260">
        <v>267332</v>
      </c>
    </row>
    <row r="261" ht="12.75">
      <c r="E261">
        <v>47288</v>
      </c>
    </row>
    <row r="262" ht="12.75">
      <c r="E262">
        <v>265129</v>
      </c>
    </row>
    <row r="263" ht="12.75">
      <c r="E263">
        <v>32786</v>
      </c>
    </row>
    <row r="264" ht="12.75">
      <c r="E264">
        <v>640508</v>
      </c>
    </row>
    <row r="265" ht="12.75">
      <c r="E265">
        <f>SUM(E250:E264)</f>
        <v>12770270</v>
      </c>
    </row>
    <row r="266" ht="12.75">
      <c r="E266">
        <v>19322061</v>
      </c>
    </row>
  </sheetData>
  <sheetProtection/>
  <mergeCells count="5">
    <mergeCell ref="A1:I1"/>
    <mergeCell ref="A2:I2"/>
    <mergeCell ref="A222:D222"/>
    <mergeCell ref="A223:D223"/>
    <mergeCell ref="A221:D221"/>
  </mergeCells>
  <printOptions/>
  <pageMargins left="0.75" right="0.75" top="1" bottom="1" header="0.5" footer="0.5"/>
  <pageSetup horizontalDpi="300" verticalDpi="3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2016-08-18T08:35:41Z</cp:lastPrinted>
  <dcterms:created xsi:type="dcterms:W3CDTF">2005-11-08T07:22:52Z</dcterms:created>
  <dcterms:modified xsi:type="dcterms:W3CDTF">2016-08-18T08:38:57Z</dcterms:modified>
  <cp:category/>
  <cp:version/>
  <cp:contentType/>
  <cp:contentStatus/>
</cp:coreProperties>
</file>